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6\mof\mimdinare\06.28.2016\high\"/>
    </mc:Choice>
  </mc:AlternateContent>
  <bookViews>
    <workbookView xWindow="0" yWindow="0" windowWidth="28800" windowHeight="14235"/>
  </bookViews>
  <sheets>
    <sheet name="Sheet3" sheetId="1" r:id="rId1"/>
  </sheets>
  <externalReferences>
    <externalReference r:id="rId2"/>
    <externalReference r:id="rId3"/>
  </externalReferences>
  <definedNames>
    <definedName name="_xlnm.Print_Area" localSheetId="0">Sheet3!$A$1:$R$83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1" i="1" l="1"/>
  <c r="Q71" i="1"/>
  <c r="P71" i="1"/>
  <c r="O71" i="1"/>
  <c r="N71" i="1"/>
  <c r="M71" i="1"/>
  <c r="L71" i="1"/>
  <c r="H71" i="1"/>
  <c r="G71" i="1"/>
  <c r="F71" i="1"/>
  <c r="E71" i="1"/>
  <c r="R63" i="1"/>
  <c r="Q63" i="1"/>
  <c r="P63" i="1"/>
  <c r="O63" i="1"/>
  <c r="N63" i="1"/>
  <c r="M63" i="1"/>
  <c r="L63" i="1"/>
  <c r="H63" i="1"/>
  <c r="G63" i="1"/>
  <c r="F63" i="1"/>
  <c r="E63" i="1"/>
  <c r="R62" i="1"/>
  <c r="P62" i="1"/>
  <c r="O62" i="1"/>
  <c r="N62" i="1"/>
  <c r="L62" i="1"/>
  <c r="K62" i="1"/>
  <c r="J62" i="1"/>
  <c r="I62" i="1"/>
  <c r="H62" i="1"/>
  <c r="G62" i="1"/>
  <c r="F62" i="1"/>
  <c r="E62" i="1"/>
  <c r="R61" i="1"/>
  <c r="Q61" i="1"/>
  <c r="P61" i="1"/>
  <c r="O61" i="1"/>
  <c r="N61" i="1"/>
  <c r="L61" i="1"/>
  <c r="K61" i="1"/>
  <c r="J61" i="1"/>
  <c r="I61" i="1"/>
  <c r="H61" i="1"/>
  <c r="G61" i="1"/>
  <c r="F61" i="1"/>
  <c r="E61" i="1"/>
  <c r="R60" i="1"/>
  <c r="Q60" i="1"/>
  <c r="P60" i="1"/>
  <c r="O60" i="1"/>
  <c r="N60" i="1"/>
  <c r="L60" i="1"/>
  <c r="K60" i="1"/>
  <c r="J60" i="1"/>
  <c r="I60" i="1"/>
  <c r="H60" i="1"/>
  <c r="G60" i="1"/>
  <c r="F60" i="1"/>
  <c r="E60" i="1"/>
  <c r="R59" i="1"/>
  <c r="Q59" i="1"/>
  <c r="P59" i="1"/>
  <c r="O59" i="1"/>
  <c r="N59" i="1"/>
  <c r="L59" i="1"/>
  <c r="K59" i="1"/>
  <c r="J59" i="1"/>
  <c r="I59" i="1"/>
  <c r="H59" i="1"/>
  <c r="G59" i="1"/>
  <c r="F59" i="1"/>
  <c r="E59" i="1"/>
  <c r="R58" i="1"/>
  <c r="Q58" i="1"/>
  <c r="P58" i="1"/>
  <c r="O58" i="1"/>
  <c r="N58" i="1"/>
  <c r="L58" i="1"/>
  <c r="K58" i="1"/>
  <c r="J58" i="1"/>
  <c r="I58" i="1"/>
  <c r="H58" i="1"/>
  <c r="G58" i="1"/>
  <c r="F58" i="1"/>
  <c r="E58" i="1"/>
  <c r="R57" i="1"/>
  <c r="Q57" i="1"/>
  <c r="P57" i="1"/>
  <c r="O57" i="1"/>
  <c r="N57" i="1"/>
  <c r="L57" i="1"/>
  <c r="L55" i="1" s="1"/>
  <c r="K57" i="1"/>
  <c r="J57" i="1"/>
  <c r="I57" i="1"/>
  <c r="H57" i="1"/>
  <c r="G57" i="1"/>
  <c r="F57" i="1"/>
  <c r="E57" i="1"/>
  <c r="R56" i="1"/>
  <c r="R55" i="1" s="1"/>
  <c r="Q56" i="1"/>
  <c r="P56" i="1"/>
  <c r="O56" i="1"/>
  <c r="N56" i="1"/>
  <c r="N55" i="1" s="1"/>
  <c r="L56" i="1"/>
  <c r="K56" i="1"/>
  <c r="J56" i="1"/>
  <c r="J55" i="1" s="1"/>
  <c r="I56" i="1"/>
  <c r="I55" i="1" s="1"/>
  <c r="H56" i="1"/>
  <c r="G56" i="1"/>
  <c r="F56" i="1"/>
  <c r="E56" i="1"/>
  <c r="E55" i="1" s="1"/>
  <c r="Q55" i="1"/>
  <c r="P55" i="1"/>
  <c r="O55" i="1"/>
  <c r="M55" i="1"/>
  <c r="K55" i="1"/>
  <c r="H55" i="1"/>
  <c r="G55" i="1"/>
  <c r="F55" i="1"/>
  <c r="H46" i="1"/>
  <c r="G46" i="1"/>
  <c r="F46" i="1"/>
  <c r="E46" i="1"/>
  <c r="R38" i="1"/>
  <c r="Q38" i="1"/>
  <c r="P38" i="1"/>
  <c r="O38" i="1"/>
  <c r="N38" i="1"/>
  <c r="M38" i="1"/>
  <c r="L38" i="1"/>
  <c r="H38" i="1"/>
  <c r="G38" i="1"/>
  <c r="F38" i="1"/>
  <c r="E38" i="1"/>
  <c r="R37" i="1"/>
  <c r="Q37" i="1"/>
  <c r="P37" i="1"/>
  <c r="O37" i="1"/>
  <c r="N37" i="1"/>
  <c r="H37" i="1"/>
  <c r="G37" i="1"/>
  <c r="F37" i="1"/>
  <c r="E37" i="1"/>
  <c r="R36" i="1"/>
  <c r="Q36" i="1"/>
  <c r="P36" i="1"/>
  <c r="O36" i="1"/>
  <c r="N36" i="1"/>
  <c r="H36" i="1"/>
  <c r="G36" i="1"/>
  <c r="F36" i="1"/>
  <c r="E36" i="1"/>
  <c r="R35" i="1"/>
  <c r="Q35" i="1"/>
  <c r="P35" i="1"/>
  <c r="O35" i="1"/>
  <c r="N35" i="1"/>
  <c r="H35" i="1"/>
  <c r="G35" i="1"/>
  <c r="F35" i="1"/>
  <c r="E35" i="1"/>
  <c r="R34" i="1"/>
  <c r="Q34" i="1"/>
  <c r="P34" i="1"/>
  <c r="O34" i="1"/>
  <c r="N34" i="1"/>
  <c r="H34" i="1"/>
  <c r="G34" i="1"/>
  <c r="F34" i="1"/>
  <c r="E34" i="1"/>
  <c r="R33" i="1"/>
  <c r="Q33" i="1"/>
  <c r="P33" i="1"/>
  <c r="P30" i="1" s="1"/>
  <c r="O33" i="1"/>
  <c r="N33" i="1"/>
  <c r="H33" i="1"/>
  <c r="G33" i="1"/>
  <c r="F33" i="1"/>
  <c r="E33" i="1"/>
  <c r="R32" i="1"/>
  <c r="Q32" i="1"/>
  <c r="Q30" i="1" s="1"/>
  <c r="P32" i="1"/>
  <c r="O32" i="1"/>
  <c r="N32" i="1"/>
  <c r="H32" i="1"/>
  <c r="G32" i="1"/>
  <c r="F32" i="1"/>
  <c r="E32" i="1"/>
  <c r="R31" i="1"/>
  <c r="R30" i="1" s="1"/>
  <c r="Q31" i="1"/>
  <c r="P31" i="1"/>
  <c r="O31" i="1"/>
  <c r="N31" i="1"/>
  <c r="N30" i="1" s="1"/>
  <c r="H31" i="1"/>
  <c r="G31" i="1"/>
  <c r="F31" i="1"/>
  <c r="F30" i="1" s="1"/>
  <c r="E31" i="1"/>
  <c r="E30" i="1" s="1"/>
  <c r="O30" i="1"/>
  <c r="M30" i="1"/>
  <c r="L30" i="1"/>
  <c r="K30" i="1"/>
  <c r="K79" i="1" s="1"/>
  <c r="J30" i="1"/>
  <c r="J79" i="1" s="1"/>
  <c r="I30" i="1"/>
  <c r="I79" i="1" s="1"/>
  <c r="H30" i="1"/>
  <c r="G30" i="1"/>
  <c r="R18" i="1"/>
  <c r="R80" i="1" s="1"/>
  <c r="Q18" i="1"/>
  <c r="Q80" i="1" s="1"/>
  <c r="P18" i="1"/>
  <c r="P80" i="1" s="1"/>
  <c r="O18" i="1"/>
  <c r="O80" i="1" s="1"/>
  <c r="N18" i="1"/>
  <c r="N80" i="1" s="1"/>
  <c r="M18" i="1"/>
  <c r="M80" i="1" s="1"/>
  <c r="L18" i="1"/>
  <c r="L80" i="1" s="1"/>
  <c r="K18" i="1"/>
  <c r="K80" i="1" s="1"/>
  <c r="J18" i="1"/>
  <c r="J80" i="1" s="1"/>
  <c r="I18" i="1"/>
  <c r="I80" i="1" s="1"/>
  <c r="H18" i="1"/>
  <c r="H80" i="1" s="1"/>
  <c r="G18" i="1"/>
  <c r="G80" i="1" s="1"/>
  <c r="F18" i="1"/>
  <c r="F80" i="1" s="1"/>
  <c r="E18" i="1"/>
  <c r="E80" i="1" s="1"/>
  <c r="O16" i="1"/>
  <c r="O12" i="1"/>
  <c r="O11" i="1"/>
  <c r="O9" i="1"/>
  <c r="O8" i="1" s="1"/>
  <c r="O7" i="1" s="1"/>
  <c r="R8" i="1"/>
  <c r="Q8" i="1"/>
  <c r="P8" i="1"/>
  <c r="N8" i="1"/>
  <c r="N7" i="1" s="1"/>
  <c r="M8" i="1"/>
  <c r="M7" i="1" s="1"/>
  <c r="L8" i="1"/>
  <c r="K8" i="1"/>
  <c r="J8" i="1"/>
  <c r="I8" i="1"/>
  <c r="H8" i="1"/>
  <c r="G8" i="1"/>
  <c r="F8" i="1"/>
  <c r="F7" i="1" s="1"/>
  <c r="E8" i="1"/>
  <c r="E7" i="1" s="1"/>
  <c r="R7" i="1"/>
  <c r="R27" i="1" s="1"/>
  <c r="Q7" i="1"/>
  <c r="Q27" i="1" s="1"/>
  <c r="P7" i="1"/>
  <c r="P29" i="1" s="1"/>
  <c r="P79" i="1" s="1"/>
  <c r="L7" i="1"/>
  <c r="L29" i="1" s="1"/>
  <c r="K7" i="1"/>
  <c r="K27" i="1" s="1"/>
  <c r="J7" i="1"/>
  <c r="J27" i="1" s="1"/>
  <c r="I7" i="1"/>
  <c r="I27" i="1" s="1"/>
  <c r="H7" i="1"/>
  <c r="H27" i="1" s="1"/>
  <c r="G7" i="1"/>
  <c r="G27" i="1" s="1"/>
  <c r="O29" i="1" l="1"/>
  <c r="O79" i="1" s="1"/>
  <c r="O27" i="1"/>
  <c r="E29" i="1"/>
  <c r="E79" i="1" s="1"/>
  <c r="E27" i="1"/>
  <c r="M29" i="1"/>
  <c r="M79" i="1" s="1"/>
  <c r="M27" i="1"/>
  <c r="N29" i="1"/>
  <c r="N79" i="1" s="1"/>
  <c r="N27" i="1"/>
  <c r="F27" i="1"/>
  <c r="F29" i="1"/>
  <c r="F79" i="1" s="1"/>
  <c r="L79" i="1"/>
  <c r="L27" i="1"/>
  <c r="Q29" i="1"/>
  <c r="Q79" i="1" s="1"/>
  <c r="G29" i="1"/>
  <c r="G79" i="1" s="1"/>
  <c r="R29" i="1"/>
  <c r="R79" i="1" s="1"/>
  <c r="H29" i="1"/>
  <c r="H79" i="1" s="1"/>
  <c r="P27" i="1"/>
</calcChain>
</file>

<file path=xl/sharedStrings.xml><?xml version="1.0" encoding="utf-8"?>
<sst xmlns="http://schemas.openxmlformats.org/spreadsheetml/2006/main" count="79" uniqueCount="72">
  <si>
    <t>cxrili 2. saqarTvelos naerTi  biujetebis wliuri monacemebi</t>
  </si>
  <si>
    <t>(mln. lari)</t>
  </si>
  <si>
    <t>kodi</t>
  </si>
  <si>
    <t xml:space="preserve"> Semosavlebi</t>
  </si>
  <si>
    <t xml:space="preserve">   gadasaxadebi</t>
  </si>
  <si>
    <t xml:space="preserve">     gadasaxdebi Semosavalze, mogebaze da kapitalis Rirebulebis nazrdze</t>
  </si>
  <si>
    <t xml:space="preserve">     gadasaxadebi   xelfasze da samuSao Zalaze</t>
  </si>
  <si>
    <t xml:space="preserve">     gadasaxadebi  qonebaze</t>
  </si>
  <si>
    <t xml:space="preserve">     gadasaxadebi saqonelsa da momsaxurebaze</t>
  </si>
  <si>
    <t xml:space="preserve">     gadasaxadebi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</si>
  <si>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</si>
  <si>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</si>
  <si>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</si>
  <si>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</si>
  <si>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</si>
  <si>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</si>
  <si>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</si>
  <si>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</si>
  <si>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</si>
  <si>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</si>
  <si>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</si>
  <si>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</si>
  <si>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</si>
  <si>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  biujetis  saoperacio  saldo (1-2)</t>
  </si>
  <si>
    <t xml:space="preserve">    arafinansuri aqtivebis cvlileba</t>
  </si>
  <si>
    <t xml:space="preserve">    biujetis mTliani saldo [1-2-31=1-2m]_proficiti (+) deficiti (-)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</si>
  <si>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</si>
  <si>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</si>
  <si>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</si>
  <si>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</si>
  <si>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</si>
  <si>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</si>
  <si>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</si>
  <si>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</si>
  <si>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</si>
  <si>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</si>
  <si>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</si>
  <si>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</si>
  <si>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</si>
  <si>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</si>
  <si>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</si>
  <si>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</si>
  <si>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</si>
  <si>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</si>
  <si>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</si>
  <si>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</si>
  <si>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</si>
  <si>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</si>
  <si>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</si>
  <si>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</si>
  <si>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</si>
  <si>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</si>
  <si>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</si>
  <si>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</si>
  <si>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</si>
  <si>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</si>
  <si>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</si>
  <si>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</si>
  <si>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</si>
  <si>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</si>
  <si>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</si>
  <si>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</si>
  <si>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</si>
  <si>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</si>
  <si>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</si>
  <si>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</si>
  <si>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</si>
  <si>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</si>
  <si>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</si>
  <si>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</si>
  <si>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</si>
  <si>
    <r>
      <t>*cxrilebi Sedgenilia saqarTvelos sabiujeto klasifikaciisa  da saxelmwifo finasebis statistikis meTodologiiT (</t>
    </r>
    <r>
      <rPr>
        <b/>
        <sz val="14"/>
        <rFont val="Arial"/>
        <family val="2"/>
      </rPr>
      <t>GFSM 2001</t>
    </r>
    <r>
      <rPr>
        <b/>
        <sz val="14"/>
        <rFont val="LitNusx"/>
        <family val="2"/>
      </rPr>
      <t>)gaTvaliswinebuli standartebisa da moTxovnebis Sesabamisad)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</si>
</sst>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2"/>
      <name val="Arial"/>
      <family val="2"/>
    </font>
    <font>
      <b/>
      <sz val="14"/>
      <name val="LitNusx"/>
      <family val="2"/>
    </font>
    <font>
      <b/>
      <sz val="12"/>
      <name val="LitNusx"/>
      <family val="2"/>
    </font>
    <font>
      <sz val="12"/>
      <name val="LitNusx"/>
      <family val="2"/>
    </font>
    <font>
      <sz val="14"/>
      <name val="LitNusx"/>
      <family val="2"/>
    </font>
    <font>
      <b/>
      <sz val="14"/>
      <color indexed="12"/>
      <name val="LitNusx"/>
      <family val="2"/>
    </font>
    <font>
      <b/>
      <sz val="12"/>
      <color indexed="12"/>
      <name val="LitNusx"/>
      <family val="2"/>
    </font>
    <font>
      <b/>
      <sz val="14"/>
      <color indexed="10"/>
      <name val="LitNusx"/>
      <family val="2"/>
    </font>
    <font>
      <b/>
      <sz val="12"/>
      <color indexed="10"/>
      <name val="LitNusx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2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0" xfId="0" applyFont="1"/>
    <xf numFmtId="0" fontId="8" fillId="0" borderId="0" xfId="0" applyFont="1" applyBorder="1"/>
    <xf numFmtId="164" fontId="9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1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1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questr2012-12a.xls-dazustebu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10">
          <cell r="D10">
            <v>2487.4</v>
          </cell>
          <cell r="L10">
            <v>2615.8000000000002</v>
          </cell>
        </row>
        <row r="15">
          <cell r="L15">
            <v>230</v>
          </cell>
        </row>
        <row r="22">
          <cell r="L22">
            <v>3699.9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>
        <row r="34">
          <cell r="D34">
            <v>537.70000000000005</v>
          </cell>
        </row>
      </sheetData>
      <sheetData sheetId="4">
        <row r="52">
          <cell r="D52">
            <v>323</v>
          </cell>
          <cell r="L52">
            <v>270.79999999999995</v>
          </cell>
        </row>
      </sheetData>
      <sheetData sheetId="5">
        <row r="9">
          <cell r="D9">
            <v>1049.4000000000001</v>
          </cell>
        </row>
      </sheetData>
      <sheetData sheetId="6">
        <row r="67">
          <cell r="D67">
            <v>14.099999999999994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2:T84"/>
  <sheetViews>
    <sheetView tabSelected="1" view="pageBreakPreview" topLeftCell="A31" zoomScale="60" zoomScaleNormal="100" workbookViewId="0">
      <selection activeCell="R5" sqref="R5"/>
    </sheetView>
  </sheetViews>
  <sheetFormatPr defaultRowHeight="12.75" x14ac:dyDescent="0.2"/>
  <cols>
    <col min="1" max="1" width="1.85546875" customWidth="1"/>
    <col min="2" max="2" width="0.42578125" customWidth="1"/>
    <col min="3" max="3" width="100.42578125" customWidth="1"/>
    <col min="4" max="4" width="9.28515625" bestFit="1" customWidth="1"/>
    <col min="5" max="5" width="13.140625" customWidth="1"/>
    <col min="6" max="7" width="13" customWidth="1"/>
    <col min="8" max="8" width="13.42578125" customWidth="1"/>
    <col min="9" max="9" width="12.28515625" customWidth="1"/>
    <col min="10" max="10" width="13.140625" customWidth="1"/>
    <col min="11" max="11" width="11.7109375" customWidth="1"/>
    <col min="12" max="12" width="12.42578125" customWidth="1"/>
    <col min="13" max="13" width="12.28515625" customWidth="1"/>
    <col min="14" max="14" width="15.28515625" customWidth="1"/>
    <col min="15" max="15" width="13.42578125" customWidth="1"/>
    <col min="16" max="16" width="11.7109375" style="27" customWidth="1"/>
    <col min="17" max="17" width="13.140625" customWidth="1"/>
    <col min="18" max="18" width="14.85546875" customWidth="1"/>
  </cols>
  <sheetData>
    <row r="2" spans="3:19" s="1" customFormat="1" ht="16.5" customHeight="1" x14ac:dyDescent="0.2">
      <c r="P2" s="2"/>
    </row>
    <row r="3" spans="3:19" s="5" customFormat="1" ht="39.75" customHeight="1" x14ac:dyDescent="0.3">
      <c r="C3" s="3" t="s">
        <v>0</v>
      </c>
      <c r="D3" s="4"/>
      <c r="E3" s="4"/>
      <c r="F3" s="4"/>
      <c r="G3" s="4"/>
      <c r="H3" s="4"/>
      <c r="P3" s="6"/>
    </row>
    <row r="4" spans="3:19" s="5" customFormat="1" ht="21.75" customHeight="1" x14ac:dyDescent="0.4">
      <c r="C4" s="7" t="s">
        <v>1</v>
      </c>
      <c r="P4" s="6"/>
    </row>
    <row r="5" spans="3:19" s="5" customFormat="1" ht="29.25" customHeight="1" x14ac:dyDescent="0.4">
      <c r="C5" s="7"/>
      <c r="D5" s="4" t="s">
        <v>2</v>
      </c>
      <c r="E5" s="8">
        <v>2002</v>
      </c>
      <c r="F5" s="8">
        <v>2003</v>
      </c>
      <c r="G5" s="8">
        <v>2004</v>
      </c>
      <c r="H5" s="8">
        <v>2005</v>
      </c>
      <c r="I5" s="8">
        <v>2006</v>
      </c>
      <c r="J5" s="8">
        <v>2007</v>
      </c>
      <c r="K5" s="8">
        <v>2008</v>
      </c>
      <c r="L5" s="8">
        <v>2009</v>
      </c>
      <c r="M5" s="8">
        <v>2010</v>
      </c>
      <c r="N5" s="8">
        <v>2011</v>
      </c>
      <c r="O5" s="8">
        <v>2012</v>
      </c>
      <c r="P5" s="8">
        <v>2013</v>
      </c>
      <c r="Q5" s="8">
        <v>2014</v>
      </c>
      <c r="R5" s="8">
        <v>2015</v>
      </c>
    </row>
    <row r="6" spans="3:19" s="5" customFormat="1" ht="23.25" customHeight="1" x14ac:dyDescent="0.4">
      <c r="C6" s="7"/>
      <c r="F6" s="8"/>
      <c r="G6" s="8"/>
      <c r="H6" s="8"/>
      <c r="I6" s="8"/>
      <c r="J6" s="8"/>
      <c r="K6" s="8"/>
      <c r="P6" s="8"/>
      <c r="Q6" s="8"/>
      <c r="R6" s="8"/>
    </row>
    <row r="7" spans="3:19" s="5" customFormat="1" ht="24" customHeight="1" x14ac:dyDescent="0.4">
      <c r="C7" s="9" t="s">
        <v>3</v>
      </c>
      <c r="D7" s="10">
        <v>1</v>
      </c>
      <c r="E7" s="11">
        <f t="shared" ref="E7:M7" si="0">SUM(E8,E15:E17)</f>
        <v>1143.7</v>
      </c>
      <c r="F7" s="11">
        <f t="shared" si="0"/>
        <v>1345</v>
      </c>
      <c r="G7" s="11">
        <f t="shared" si="0"/>
        <v>2266.9000000000005</v>
      </c>
      <c r="H7" s="11">
        <f t="shared" si="0"/>
        <v>2828.9</v>
      </c>
      <c r="I7" s="11">
        <f t="shared" si="0"/>
        <v>3850.2000000000003</v>
      </c>
      <c r="J7" s="11">
        <f t="shared" si="0"/>
        <v>4972.7000000000007</v>
      </c>
      <c r="K7" s="11">
        <f t="shared" si="0"/>
        <v>5854.2</v>
      </c>
      <c r="L7" s="11">
        <f t="shared" si="0"/>
        <v>5264.5</v>
      </c>
      <c r="M7" s="11">
        <f t="shared" si="0"/>
        <v>5865.9000000000005</v>
      </c>
      <c r="N7" s="11">
        <f>SUM(N8,N15:N17)</f>
        <v>6873.7</v>
      </c>
      <c r="O7" s="11">
        <f>SUM(O8,O15:O17)</f>
        <v>7560.0000000000009</v>
      </c>
      <c r="P7" s="11">
        <f>SUM(P8,P15:P17)</f>
        <v>7434.3</v>
      </c>
      <c r="Q7" s="11">
        <f>SUM(Q8,Q15:Q17)</f>
        <v>8118.9</v>
      </c>
      <c r="R7" s="11">
        <f>SUM(R8,R15:R17)</f>
        <v>8963.3000000000011</v>
      </c>
      <c r="S7" s="12"/>
    </row>
    <row r="8" spans="3:19" s="5" customFormat="1" ht="23.25" customHeight="1" x14ac:dyDescent="0.4">
      <c r="C8" s="13" t="s">
        <v>4</v>
      </c>
      <c r="D8" s="8">
        <v>11</v>
      </c>
      <c r="E8" s="8">
        <f t="shared" ref="E8:R8" si="1">SUM(E9:E14)</f>
        <v>924.00000000000011</v>
      </c>
      <c r="F8" s="8">
        <f t="shared" si="1"/>
        <v>1005.9</v>
      </c>
      <c r="G8" s="8">
        <f t="shared" si="1"/>
        <v>1530.2000000000003</v>
      </c>
      <c r="H8" s="8">
        <f t="shared" si="1"/>
        <v>1982.8</v>
      </c>
      <c r="I8" s="8">
        <f t="shared" si="1"/>
        <v>2646.6000000000004</v>
      </c>
      <c r="J8" s="14">
        <f t="shared" si="1"/>
        <v>3669.0000000000005</v>
      </c>
      <c r="K8" s="14">
        <f t="shared" si="1"/>
        <v>4752.7</v>
      </c>
      <c r="L8" s="14">
        <f t="shared" si="1"/>
        <v>4388.7999999999993</v>
      </c>
      <c r="M8" s="14">
        <f t="shared" si="1"/>
        <v>4867.5</v>
      </c>
      <c r="N8" s="14">
        <f t="shared" si="1"/>
        <v>6134.8</v>
      </c>
      <c r="O8" s="14">
        <f t="shared" si="1"/>
        <v>6671.0000000000009</v>
      </c>
      <c r="P8" s="14">
        <f t="shared" si="1"/>
        <v>6659.3</v>
      </c>
      <c r="Q8" s="14">
        <f t="shared" si="1"/>
        <v>7241.5999999999995</v>
      </c>
      <c r="R8" s="14">
        <f t="shared" si="1"/>
        <v>8010.8</v>
      </c>
      <c r="S8" s="12"/>
    </row>
    <row r="9" spans="3:19" s="5" customFormat="1" ht="36" customHeight="1" x14ac:dyDescent="0.4">
      <c r="C9" s="15" t="s">
        <v>5</v>
      </c>
      <c r="D9" s="6">
        <v>111</v>
      </c>
      <c r="E9" s="6">
        <v>225.2</v>
      </c>
      <c r="F9" s="6">
        <v>254.1</v>
      </c>
      <c r="G9" s="6">
        <v>430.3</v>
      </c>
      <c r="H9" s="6">
        <v>501</v>
      </c>
      <c r="I9" s="6">
        <v>727.1</v>
      </c>
      <c r="J9" s="6">
        <v>1081.5</v>
      </c>
      <c r="K9" s="16">
        <v>1888.4</v>
      </c>
      <c r="L9" s="16">
        <v>1636.6000000000001</v>
      </c>
      <c r="M9" s="16">
        <v>1778</v>
      </c>
      <c r="N9" s="16">
        <v>2383.3000000000002</v>
      </c>
      <c r="O9" s="16">
        <f>[1]Table1!$L$10</f>
        <v>2615.8000000000002</v>
      </c>
      <c r="P9" s="16">
        <v>2740.8</v>
      </c>
      <c r="Q9" s="16">
        <v>2767.6</v>
      </c>
      <c r="R9" s="16">
        <v>3248.4</v>
      </c>
      <c r="S9" s="12"/>
    </row>
    <row r="10" spans="3:19" s="5" customFormat="1" ht="23.25" customHeight="1" x14ac:dyDescent="0.4">
      <c r="C10" s="7" t="s">
        <v>6</v>
      </c>
      <c r="D10" s="6">
        <v>112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2"/>
    </row>
    <row r="11" spans="3:19" s="5" customFormat="1" ht="25.5" customHeight="1" x14ac:dyDescent="0.4">
      <c r="C11" s="7" t="s">
        <v>7</v>
      </c>
      <c r="D11" s="6">
        <v>113</v>
      </c>
      <c r="E11" s="6">
        <v>57.5</v>
      </c>
      <c r="F11" s="6">
        <v>70.5</v>
      </c>
      <c r="G11" s="6">
        <v>62</v>
      </c>
      <c r="H11" s="6">
        <v>60.4</v>
      </c>
      <c r="I11" s="6">
        <v>86.1</v>
      </c>
      <c r="J11" s="6">
        <v>107.9</v>
      </c>
      <c r="K11" s="16">
        <v>131.9</v>
      </c>
      <c r="L11" s="16">
        <v>160.4</v>
      </c>
      <c r="M11" s="16">
        <v>191.7</v>
      </c>
      <c r="N11" s="16">
        <v>220.4</v>
      </c>
      <c r="O11" s="16">
        <f>[1]Table1!$L$15</f>
        <v>230</v>
      </c>
      <c r="P11" s="16">
        <v>230.7</v>
      </c>
      <c r="Q11" s="16">
        <v>245.9</v>
      </c>
      <c r="R11" s="16">
        <v>290.10000000000002</v>
      </c>
      <c r="S11" s="12"/>
    </row>
    <row r="12" spans="3:19" s="5" customFormat="1" ht="23.25" customHeight="1" x14ac:dyDescent="0.4">
      <c r="C12" s="7" t="s">
        <v>8</v>
      </c>
      <c r="D12" s="6">
        <v>114</v>
      </c>
      <c r="E12" s="6">
        <v>578.70000000000005</v>
      </c>
      <c r="F12" s="6">
        <v>600.79999999999995</v>
      </c>
      <c r="G12" s="6">
        <v>874.1</v>
      </c>
      <c r="H12" s="6">
        <v>1294.2</v>
      </c>
      <c r="I12" s="6">
        <v>1696.7</v>
      </c>
      <c r="J12" s="6">
        <v>2402.3000000000002</v>
      </c>
      <c r="K12" s="16">
        <v>2587.5</v>
      </c>
      <c r="L12" s="16">
        <v>2494.8999999999996</v>
      </c>
      <c r="M12" s="16">
        <v>2763.9</v>
      </c>
      <c r="N12" s="16">
        <v>3399.5</v>
      </c>
      <c r="O12" s="16">
        <f>[1]Table1!$L$22</f>
        <v>3699.9</v>
      </c>
      <c r="P12" s="16">
        <v>3570.1</v>
      </c>
      <c r="Q12" s="16">
        <v>4108.7</v>
      </c>
      <c r="R12" s="16">
        <v>4376.2</v>
      </c>
      <c r="S12" s="12"/>
    </row>
    <row r="13" spans="3:19" s="5" customFormat="1" ht="38.25" customHeight="1" x14ac:dyDescent="0.4">
      <c r="C13" s="15" t="s">
        <v>9</v>
      </c>
      <c r="D13" s="6">
        <v>115</v>
      </c>
      <c r="E13" s="6">
        <v>62.6</v>
      </c>
      <c r="F13" s="6">
        <v>80.5</v>
      </c>
      <c r="G13" s="6">
        <v>143.9</v>
      </c>
      <c r="H13" s="6">
        <v>124.2</v>
      </c>
      <c r="I13" s="6">
        <v>132.4</v>
      </c>
      <c r="J13" s="6">
        <v>52</v>
      </c>
      <c r="K13" s="16">
        <v>51.9</v>
      </c>
      <c r="L13" s="16">
        <v>35.9</v>
      </c>
      <c r="M13" s="16">
        <v>70.400000000000006</v>
      </c>
      <c r="N13" s="16">
        <v>93.2</v>
      </c>
      <c r="O13" s="16">
        <v>90.1</v>
      </c>
      <c r="P13" s="16">
        <v>89.4</v>
      </c>
      <c r="Q13" s="16">
        <v>94.9</v>
      </c>
      <c r="R13" s="16">
        <v>69.3</v>
      </c>
      <c r="S13" s="12"/>
    </row>
    <row r="14" spans="3:19" s="5" customFormat="1" ht="28.5" customHeight="1" x14ac:dyDescent="0.4">
      <c r="C14" s="15" t="s">
        <v>10</v>
      </c>
      <c r="D14" s="6">
        <v>116</v>
      </c>
      <c r="E14" s="6">
        <v>0</v>
      </c>
      <c r="F14" s="6">
        <v>0</v>
      </c>
      <c r="G14" s="6">
        <v>19.899999999999999</v>
      </c>
      <c r="H14" s="16">
        <v>3</v>
      </c>
      <c r="I14" s="6">
        <v>4.3</v>
      </c>
      <c r="J14" s="6">
        <v>25.3</v>
      </c>
      <c r="K14" s="16">
        <v>93</v>
      </c>
      <c r="L14" s="16">
        <v>61</v>
      </c>
      <c r="M14" s="16">
        <v>63.5</v>
      </c>
      <c r="N14" s="16">
        <v>38.4</v>
      </c>
      <c r="O14" s="16">
        <v>35.200000000000003</v>
      </c>
      <c r="P14" s="16">
        <v>28.3</v>
      </c>
      <c r="Q14" s="16">
        <v>24.5</v>
      </c>
      <c r="R14" s="16">
        <v>26.8</v>
      </c>
      <c r="S14" s="12"/>
    </row>
    <row r="15" spans="3:19" s="5" customFormat="1" ht="20.25" customHeight="1" x14ac:dyDescent="0.4">
      <c r="C15" s="17" t="s">
        <v>11</v>
      </c>
      <c r="D15" s="8">
        <v>12</v>
      </c>
      <c r="E15" s="8">
        <v>134.69999999999999</v>
      </c>
      <c r="F15" s="8">
        <v>222.7</v>
      </c>
      <c r="G15" s="8">
        <v>402.2</v>
      </c>
      <c r="H15" s="8">
        <v>428.8</v>
      </c>
      <c r="I15" s="8">
        <v>502.8</v>
      </c>
      <c r="J15" s="8">
        <v>722.1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2"/>
    </row>
    <row r="16" spans="3:19" s="5" customFormat="1" ht="15.75" customHeight="1" x14ac:dyDescent="0.4">
      <c r="C16" s="17" t="s">
        <v>12</v>
      </c>
      <c r="D16" s="8">
        <v>13</v>
      </c>
      <c r="E16" s="8">
        <v>22.6</v>
      </c>
      <c r="F16" s="8">
        <v>48.4</v>
      </c>
      <c r="G16" s="8">
        <v>124.7</v>
      </c>
      <c r="H16" s="8">
        <v>104.5</v>
      </c>
      <c r="I16" s="8">
        <v>195.7</v>
      </c>
      <c r="J16" s="8">
        <v>102</v>
      </c>
      <c r="K16" s="14">
        <v>617.20000000000005</v>
      </c>
      <c r="L16" s="14">
        <v>388.59999999999991</v>
      </c>
      <c r="M16" s="14">
        <v>472.1</v>
      </c>
      <c r="N16" s="14">
        <v>223.5</v>
      </c>
      <c r="O16" s="14">
        <f>[2]Table1!$L$52</f>
        <v>270.79999999999995</v>
      </c>
      <c r="P16" s="14">
        <v>239.1</v>
      </c>
      <c r="Q16" s="14">
        <v>279.5</v>
      </c>
      <c r="R16" s="14">
        <v>318.8</v>
      </c>
      <c r="S16" s="12"/>
    </row>
    <row r="17" spans="3:20" s="5" customFormat="1" ht="17.25" customHeight="1" x14ac:dyDescent="0.4">
      <c r="C17" s="17" t="s">
        <v>13</v>
      </c>
      <c r="D17" s="8">
        <v>14</v>
      </c>
      <c r="E17" s="8">
        <v>62.4</v>
      </c>
      <c r="F17" s="14">
        <v>68</v>
      </c>
      <c r="G17" s="8">
        <v>209.8</v>
      </c>
      <c r="H17" s="8">
        <v>312.8</v>
      </c>
      <c r="I17" s="8">
        <v>505.1</v>
      </c>
      <c r="J17" s="8">
        <v>479.6</v>
      </c>
      <c r="K17" s="14">
        <v>484.3</v>
      </c>
      <c r="L17" s="14">
        <v>487.1</v>
      </c>
      <c r="M17" s="14">
        <v>526.29999999999995</v>
      </c>
      <c r="N17" s="14">
        <v>515.4</v>
      </c>
      <c r="O17" s="14">
        <v>618.20000000000005</v>
      </c>
      <c r="P17" s="14">
        <v>535.9</v>
      </c>
      <c r="Q17" s="14">
        <v>597.79999999999995</v>
      </c>
      <c r="R17" s="14">
        <v>633.70000000000005</v>
      </c>
      <c r="S17" s="12"/>
    </row>
    <row r="18" spans="3:20" s="5" customFormat="1" ht="17.25" customHeight="1" x14ac:dyDescent="0.4">
      <c r="C18" s="18" t="s">
        <v>14</v>
      </c>
      <c r="D18" s="10">
        <v>2</v>
      </c>
      <c r="E18" s="11">
        <f t="shared" ref="E18:R18" si="2">SUM(E19:E26)</f>
        <v>1114.1000000000001</v>
      </c>
      <c r="F18" s="11">
        <f t="shared" si="2"/>
        <v>1261.4000000000001</v>
      </c>
      <c r="G18" s="11">
        <f t="shared" si="2"/>
        <v>1835.8</v>
      </c>
      <c r="H18" s="11">
        <f t="shared" si="2"/>
        <v>2425.9</v>
      </c>
      <c r="I18" s="11">
        <f t="shared" si="2"/>
        <v>2978.7000000000003</v>
      </c>
      <c r="J18" s="11">
        <f t="shared" si="2"/>
        <v>4379</v>
      </c>
      <c r="K18" s="11">
        <f t="shared" si="2"/>
        <v>5410.9000000000005</v>
      </c>
      <c r="L18" s="11">
        <f t="shared" si="2"/>
        <v>5397.0000000000009</v>
      </c>
      <c r="M18" s="11">
        <f t="shared" si="2"/>
        <v>5480.3</v>
      </c>
      <c r="N18" s="11">
        <f t="shared" si="2"/>
        <v>5786.6</v>
      </c>
      <c r="O18" s="11">
        <f t="shared" si="2"/>
        <v>6495.6999999999989</v>
      </c>
      <c r="P18" s="11">
        <f t="shared" si="2"/>
        <v>6723.1</v>
      </c>
      <c r="Q18" s="11">
        <f t="shared" si="2"/>
        <v>7730.8</v>
      </c>
      <c r="R18" s="11">
        <f t="shared" si="2"/>
        <v>8180.4000000000005</v>
      </c>
      <c r="S18" s="12"/>
    </row>
    <row r="19" spans="3:20" s="5" customFormat="1" ht="24.75" customHeight="1" x14ac:dyDescent="0.4">
      <c r="C19" s="15" t="s">
        <v>15</v>
      </c>
      <c r="D19" s="6">
        <v>21</v>
      </c>
      <c r="E19" s="6">
        <v>222.2</v>
      </c>
      <c r="F19" s="6">
        <v>288.60000000000002</v>
      </c>
      <c r="G19" s="6">
        <v>472.9</v>
      </c>
      <c r="H19" s="6">
        <v>549.6</v>
      </c>
      <c r="I19" s="6">
        <v>563.29999999999995</v>
      </c>
      <c r="J19" s="6">
        <v>696.9</v>
      </c>
      <c r="K19" s="16">
        <v>1008.1</v>
      </c>
      <c r="L19" s="16">
        <v>1048.3</v>
      </c>
      <c r="M19" s="16">
        <v>1120.2</v>
      </c>
      <c r="N19" s="16">
        <v>1136.2</v>
      </c>
      <c r="O19" s="16">
        <v>1202.6000000000001</v>
      </c>
      <c r="P19" s="16">
        <v>1395.1</v>
      </c>
      <c r="Q19" s="16">
        <v>1521.9</v>
      </c>
      <c r="R19" s="16">
        <v>1601.7</v>
      </c>
      <c r="S19" s="12"/>
    </row>
    <row r="20" spans="3:20" s="5" customFormat="1" ht="24" customHeight="1" x14ac:dyDescent="0.4">
      <c r="C20" s="15" t="s">
        <v>16</v>
      </c>
      <c r="D20" s="6">
        <v>22</v>
      </c>
      <c r="E20" s="6">
        <v>325.8</v>
      </c>
      <c r="F20" s="6">
        <v>320.3</v>
      </c>
      <c r="G20" s="6">
        <v>428.7</v>
      </c>
      <c r="H20" s="6">
        <v>572</v>
      </c>
      <c r="I20" s="6">
        <v>786.6</v>
      </c>
      <c r="J20" s="6">
        <v>1590.8</v>
      </c>
      <c r="K20" s="16">
        <v>1606.4</v>
      </c>
      <c r="L20" s="16">
        <v>1105.2</v>
      </c>
      <c r="M20" s="16">
        <v>1138.5999999999999</v>
      </c>
      <c r="N20" s="16">
        <v>1211</v>
      </c>
      <c r="O20" s="16">
        <v>1297.8</v>
      </c>
      <c r="P20" s="16">
        <v>1010.9</v>
      </c>
      <c r="Q20" s="16">
        <v>1143.5999999999999</v>
      </c>
      <c r="R20" s="16">
        <v>1203.2</v>
      </c>
      <c r="S20" s="12"/>
    </row>
    <row r="21" spans="3:20" s="5" customFormat="1" ht="23.25" customHeight="1" x14ac:dyDescent="0.4">
      <c r="C21" s="15" t="s">
        <v>17</v>
      </c>
      <c r="D21" s="6">
        <v>23</v>
      </c>
      <c r="E21" s="6">
        <v>0</v>
      </c>
      <c r="F21" s="16">
        <v>0</v>
      </c>
      <c r="G21" s="6">
        <v>0</v>
      </c>
      <c r="H21" s="6">
        <v>0</v>
      </c>
      <c r="I21" s="6">
        <v>0</v>
      </c>
      <c r="J21" s="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2"/>
    </row>
    <row r="22" spans="3:20" s="5" customFormat="1" ht="23.25" customHeight="1" x14ac:dyDescent="0.4">
      <c r="C22" s="15" t="s">
        <v>18</v>
      </c>
      <c r="D22" s="6">
        <v>24</v>
      </c>
      <c r="E22" s="6">
        <v>146.69999999999999</v>
      </c>
      <c r="F22" s="6">
        <v>168.5</v>
      </c>
      <c r="G22" s="6">
        <v>153</v>
      </c>
      <c r="H22" s="6">
        <v>121.9</v>
      </c>
      <c r="I22" s="6">
        <v>105.2</v>
      </c>
      <c r="J22" s="6">
        <v>98.6</v>
      </c>
      <c r="K22" s="16">
        <v>120.5</v>
      </c>
      <c r="L22" s="16">
        <v>171.2</v>
      </c>
      <c r="M22" s="16">
        <v>206.1</v>
      </c>
      <c r="N22" s="16">
        <v>288</v>
      </c>
      <c r="O22" s="16">
        <v>253.5</v>
      </c>
      <c r="P22" s="16">
        <v>237.5</v>
      </c>
      <c r="Q22" s="16">
        <v>248.5</v>
      </c>
      <c r="R22" s="16">
        <v>329.8</v>
      </c>
      <c r="S22" s="12"/>
    </row>
    <row r="23" spans="3:20" s="5" customFormat="1" ht="23.25" customHeight="1" x14ac:dyDescent="0.4">
      <c r="C23" s="15" t="s">
        <v>19</v>
      </c>
      <c r="D23" s="6">
        <v>25</v>
      </c>
      <c r="E23" s="6">
        <v>104.6</v>
      </c>
      <c r="F23" s="6">
        <v>105.3</v>
      </c>
      <c r="G23" s="6">
        <v>217.4</v>
      </c>
      <c r="H23" s="6">
        <v>436.3</v>
      </c>
      <c r="I23" s="6">
        <v>419</v>
      </c>
      <c r="J23" s="6">
        <v>267.3</v>
      </c>
      <c r="K23" s="16">
        <v>362.5</v>
      </c>
      <c r="L23" s="16">
        <v>613.4</v>
      </c>
      <c r="M23" s="16">
        <v>380</v>
      </c>
      <c r="N23" s="16">
        <v>426</v>
      </c>
      <c r="O23" s="16">
        <v>514.1</v>
      </c>
      <c r="P23" s="16">
        <v>547.6</v>
      </c>
      <c r="Q23" s="16">
        <v>625.79999999999995</v>
      </c>
      <c r="R23" s="16">
        <v>670.9</v>
      </c>
      <c r="S23" s="12"/>
    </row>
    <row r="24" spans="3:20" s="5" customFormat="1" ht="21.75" customHeight="1" x14ac:dyDescent="0.4">
      <c r="C24" s="15" t="s">
        <v>20</v>
      </c>
      <c r="D24" s="6">
        <v>26</v>
      </c>
      <c r="E24" s="6">
        <v>0</v>
      </c>
      <c r="F24" s="6">
        <v>0</v>
      </c>
      <c r="G24" s="6">
        <v>0</v>
      </c>
      <c r="H24" s="6">
        <v>4.7</v>
      </c>
      <c r="I24" s="6">
        <v>6.8000000000000123</v>
      </c>
      <c r="J24" s="6">
        <v>18.699999999999935</v>
      </c>
      <c r="K24" s="16">
        <v>12.2</v>
      </c>
      <c r="L24" s="16">
        <v>8.7000000000000455</v>
      </c>
      <c r="M24" s="16">
        <v>10.5</v>
      </c>
      <c r="N24" s="16">
        <v>13</v>
      </c>
      <c r="O24" s="16">
        <v>16.700000000000045</v>
      </c>
      <c r="P24" s="16">
        <v>14.8</v>
      </c>
      <c r="Q24" s="16">
        <v>12.2</v>
      </c>
      <c r="R24" s="16">
        <v>83.8</v>
      </c>
      <c r="S24" s="12"/>
    </row>
    <row r="25" spans="3:20" s="5" customFormat="1" ht="21.75" customHeight="1" x14ac:dyDescent="0.4">
      <c r="C25" s="15" t="s">
        <v>21</v>
      </c>
      <c r="D25" s="6">
        <v>27</v>
      </c>
      <c r="E25" s="6">
        <v>314.8</v>
      </c>
      <c r="F25" s="6">
        <v>378.7</v>
      </c>
      <c r="G25" s="6">
        <v>547.6</v>
      </c>
      <c r="H25" s="6">
        <v>558.1</v>
      </c>
      <c r="I25" s="6">
        <v>661.4</v>
      </c>
      <c r="J25" s="6">
        <v>933.7</v>
      </c>
      <c r="K25" s="16">
        <v>1347.4</v>
      </c>
      <c r="L25" s="16">
        <v>1505.9</v>
      </c>
      <c r="M25" s="16">
        <v>1623.6</v>
      </c>
      <c r="N25" s="16">
        <v>1655.5</v>
      </c>
      <c r="O25" s="16">
        <v>1857.6</v>
      </c>
      <c r="P25" s="16">
        <v>2294.9</v>
      </c>
      <c r="Q25" s="16">
        <v>2791.1</v>
      </c>
      <c r="R25" s="16">
        <v>3036.7</v>
      </c>
      <c r="S25" s="12"/>
    </row>
    <row r="26" spans="3:20" s="5" customFormat="1" ht="18.75" customHeight="1" x14ac:dyDescent="0.4">
      <c r="C26" s="15" t="s">
        <v>22</v>
      </c>
      <c r="D26" s="6">
        <v>28</v>
      </c>
      <c r="E26" s="6">
        <v>0</v>
      </c>
      <c r="F26" s="6">
        <v>0</v>
      </c>
      <c r="G26" s="6">
        <v>16.2</v>
      </c>
      <c r="H26" s="6">
        <v>183.3</v>
      </c>
      <c r="I26" s="6">
        <v>436.4</v>
      </c>
      <c r="J26" s="6">
        <v>773</v>
      </c>
      <c r="K26" s="16">
        <v>953.8</v>
      </c>
      <c r="L26" s="16">
        <v>944.3</v>
      </c>
      <c r="M26" s="16">
        <v>1001.3</v>
      </c>
      <c r="N26" s="16">
        <v>1056.9000000000001</v>
      </c>
      <c r="O26" s="16">
        <v>1353.4</v>
      </c>
      <c r="P26" s="16">
        <v>1222.3</v>
      </c>
      <c r="Q26" s="16">
        <v>1387.7</v>
      </c>
      <c r="R26" s="16">
        <v>1254.3</v>
      </c>
      <c r="S26" s="12"/>
    </row>
    <row r="27" spans="3:20" s="5" customFormat="1" ht="20.25" customHeight="1" x14ac:dyDescent="0.4">
      <c r="C27" s="19" t="s">
        <v>23</v>
      </c>
      <c r="D27" s="6"/>
      <c r="E27" s="11">
        <f t="shared" ref="E27:R27" si="3">E7-E18</f>
        <v>29.599999999999909</v>
      </c>
      <c r="F27" s="11">
        <f t="shared" si="3"/>
        <v>83.599999999999909</v>
      </c>
      <c r="G27" s="11">
        <f t="shared" si="3"/>
        <v>431.10000000000059</v>
      </c>
      <c r="H27" s="11">
        <f>H7-H18</f>
        <v>403</v>
      </c>
      <c r="I27" s="11">
        <f t="shared" si="3"/>
        <v>871.5</v>
      </c>
      <c r="J27" s="11">
        <f t="shared" si="3"/>
        <v>593.70000000000073</v>
      </c>
      <c r="K27" s="11">
        <f t="shared" si="3"/>
        <v>443.29999999999927</v>
      </c>
      <c r="L27" s="11">
        <f t="shared" si="3"/>
        <v>-132.50000000000091</v>
      </c>
      <c r="M27" s="11">
        <f t="shared" si="3"/>
        <v>385.60000000000036</v>
      </c>
      <c r="N27" s="11">
        <f t="shared" si="3"/>
        <v>1087.0999999999995</v>
      </c>
      <c r="O27" s="11">
        <f t="shared" si="3"/>
        <v>1064.300000000002</v>
      </c>
      <c r="P27" s="11">
        <f t="shared" si="3"/>
        <v>711.19999999999982</v>
      </c>
      <c r="Q27" s="11">
        <f t="shared" si="3"/>
        <v>388.09999999999945</v>
      </c>
      <c r="R27" s="11">
        <f t="shared" si="3"/>
        <v>782.90000000000055</v>
      </c>
      <c r="S27" s="12"/>
    </row>
    <row r="28" spans="3:20" s="5" customFormat="1" ht="21.75" customHeight="1" x14ac:dyDescent="0.4">
      <c r="C28" s="19" t="s">
        <v>24</v>
      </c>
      <c r="D28" s="8">
        <v>31</v>
      </c>
      <c r="E28" s="8">
        <v>185.6</v>
      </c>
      <c r="F28" s="8">
        <v>158.9</v>
      </c>
      <c r="G28" s="8">
        <v>352.8</v>
      </c>
      <c r="H28" s="8">
        <v>240.8</v>
      </c>
      <c r="I28" s="8">
        <v>505.1</v>
      </c>
      <c r="J28" s="8">
        <v>541</v>
      </c>
      <c r="K28" s="14">
        <v>826.7</v>
      </c>
      <c r="L28" s="14">
        <v>1041.4000000000001</v>
      </c>
      <c r="M28" s="14">
        <v>1320.9</v>
      </c>
      <c r="N28" s="14">
        <v>1298</v>
      </c>
      <c r="O28" s="14">
        <v>1219</v>
      </c>
      <c r="P28" s="14">
        <v>1014.9</v>
      </c>
      <c r="Q28" s="14">
        <v>967.6</v>
      </c>
      <c r="R28" s="14">
        <v>1123.9000000000001</v>
      </c>
      <c r="S28" s="12"/>
    </row>
    <row r="29" spans="3:20" s="5" customFormat="1" ht="42" customHeight="1" x14ac:dyDescent="0.4">
      <c r="C29" s="20" t="s">
        <v>25</v>
      </c>
      <c r="D29" s="6"/>
      <c r="E29" s="14">
        <f>E7-E18-E28</f>
        <v>-156.00000000000009</v>
      </c>
      <c r="F29" s="14">
        <f>F7-F18-F28</f>
        <v>-75.300000000000097</v>
      </c>
      <c r="G29" s="14">
        <f>G7-G18-G28</f>
        <v>78.30000000000058</v>
      </c>
      <c r="H29" s="14">
        <f>H7-H18-H28</f>
        <v>162.19999999999999</v>
      </c>
      <c r="I29" s="8">
        <v>366.4</v>
      </c>
      <c r="J29" s="8">
        <v>52.699999999999761</v>
      </c>
      <c r="K29" s="14">
        <v>-383.4</v>
      </c>
      <c r="L29" s="14">
        <f t="shared" ref="L29:R29" si="4">L7-L18-L28</f>
        <v>-1173.900000000001</v>
      </c>
      <c r="M29" s="14">
        <f t="shared" si="4"/>
        <v>-935.29999999999973</v>
      </c>
      <c r="N29" s="14">
        <f t="shared" si="4"/>
        <v>-210.90000000000055</v>
      </c>
      <c r="O29" s="14">
        <f t="shared" si="4"/>
        <v>-154.699999999998</v>
      </c>
      <c r="P29" s="14">
        <f t="shared" si="4"/>
        <v>-303.70000000000016</v>
      </c>
      <c r="Q29" s="14">
        <f t="shared" si="4"/>
        <v>-579.50000000000057</v>
      </c>
      <c r="R29" s="14">
        <f t="shared" si="4"/>
        <v>-340.99999999999955</v>
      </c>
      <c r="S29" s="12"/>
    </row>
    <row r="30" spans="3:20" s="5" customFormat="1" ht="21.75" customHeight="1" x14ac:dyDescent="0.4">
      <c r="C30" s="20" t="s">
        <v>26</v>
      </c>
      <c r="D30" s="8">
        <v>32</v>
      </c>
      <c r="E30" s="8">
        <f t="shared" ref="E30:P30" si="5">SUM(E31:E37)</f>
        <v>-21.099999999999994</v>
      </c>
      <c r="F30" s="8">
        <f t="shared" si="5"/>
        <v>65.400000000000006</v>
      </c>
      <c r="G30" s="14">
        <f t="shared" si="5"/>
        <v>118.4</v>
      </c>
      <c r="H30" s="14">
        <f t="shared" si="5"/>
        <v>95.1</v>
      </c>
      <c r="I30" s="14">
        <f t="shared" si="5"/>
        <v>284.10000000000002</v>
      </c>
      <c r="J30" s="14">
        <f t="shared" si="5"/>
        <v>64.899999999999991</v>
      </c>
      <c r="K30" s="14">
        <f t="shared" si="5"/>
        <v>567.79999999999995</v>
      </c>
      <c r="L30" s="14">
        <f t="shared" si="5"/>
        <v>-482.00000000000006</v>
      </c>
      <c r="M30" s="14">
        <f t="shared" si="5"/>
        <v>320</v>
      </c>
      <c r="N30" s="14">
        <f t="shared" si="5"/>
        <v>361.7</v>
      </c>
      <c r="O30" s="14">
        <f t="shared" si="5"/>
        <v>445.29999999999995</v>
      </c>
      <c r="P30" s="14">
        <f t="shared" si="5"/>
        <v>-91.900000000000034</v>
      </c>
      <c r="Q30" s="14">
        <f>SUM(Q31:Q37)</f>
        <v>421.5</v>
      </c>
      <c r="R30" s="14">
        <f>SUM(R31:R37)</f>
        <v>592</v>
      </c>
      <c r="S30" s="12"/>
    </row>
    <row r="31" spans="3:20" s="4" customFormat="1" ht="20.25" customHeight="1" x14ac:dyDescent="0.4">
      <c r="C31" s="17" t="s">
        <v>27</v>
      </c>
      <c r="D31" s="8">
        <v>3202</v>
      </c>
      <c r="E31" s="8">
        <f t="shared" ref="E31:H37" si="6">SUM(E39,E47)</f>
        <v>-54.3</v>
      </c>
      <c r="F31" s="8">
        <f t="shared" si="6"/>
        <v>11.7</v>
      </c>
      <c r="G31" s="8">
        <f t="shared" si="6"/>
        <v>59.6</v>
      </c>
      <c r="H31" s="8">
        <f t="shared" si="6"/>
        <v>69.3</v>
      </c>
      <c r="I31" s="8">
        <v>124.5</v>
      </c>
      <c r="J31" s="8">
        <v>8.6</v>
      </c>
      <c r="K31" s="14">
        <v>383.5</v>
      </c>
      <c r="L31" s="14">
        <v>-367.70000000000005</v>
      </c>
      <c r="M31" s="14">
        <v>121.2</v>
      </c>
      <c r="N31" s="14">
        <f t="shared" ref="N31:R37" si="7">SUM(N39,N47)</f>
        <v>95.7</v>
      </c>
      <c r="O31" s="14">
        <f t="shared" si="7"/>
        <v>152.1</v>
      </c>
      <c r="P31" s="14">
        <f t="shared" si="7"/>
        <v>-303.10000000000002</v>
      </c>
      <c r="Q31" s="14">
        <f>SUM(Q39,Q47)</f>
        <v>205.29999999999995</v>
      </c>
      <c r="R31" s="14">
        <f>SUM(R39,R47)</f>
        <v>144.9</v>
      </c>
      <c r="S31" s="12"/>
      <c r="T31" s="5"/>
    </row>
    <row r="32" spans="3:20" s="4" customFormat="1" ht="45" customHeight="1" x14ac:dyDescent="0.4">
      <c r="C32" s="17" t="s">
        <v>28</v>
      </c>
      <c r="D32" s="8">
        <v>3203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  <c r="Q32" s="14">
        <f t="shared" si="7"/>
        <v>0</v>
      </c>
      <c r="R32" s="14">
        <f t="shared" si="7"/>
        <v>0</v>
      </c>
      <c r="S32" s="12"/>
      <c r="T32" s="5"/>
    </row>
    <row r="33" spans="3:20" s="4" customFormat="1" ht="22.5" customHeight="1" x14ac:dyDescent="0.4">
      <c r="C33" s="17" t="s">
        <v>29</v>
      </c>
      <c r="D33" s="8">
        <v>3204</v>
      </c>
      <c r="E33" s="14">
        <f t="shared" si="6"/>
        <v>47.2</v>
      </c>
      <c r="F33" s="14">
        <f t="shared" si="6"/>
        <v>53.7</v>
      </c>
      <c r="G33" s="14">
        <f t="shared" si="6"/>
        <v>58.8</v>
      </c>
      <c r="H33" s="14">
        <f t="shared" si="6"/>
        <v>25.8</v>
      </c>
      <c r="I33" s="14">
        <v>159.6</v>
      </c>
      <c r="J33" s="14">
        <v>56.3</v>
      </c>
      <c r="K33" s="14">
        <v>125.5</v>
      </c>
      <c r="L33" s="14">
        <v>52.999999999999986</v>
      </c>
      <c r="M33" s="14">
        <v>116.4</v>
      </c>
      <c r="N33" s="14">
        <f t="shared" si="7"/>
        <v>266</v>
      </c>
      <c r="O33" s="14">
        <f t="shared" si="7"/>
        <v>293.2</v>
      </c>
      <c r="P33" s="14">
        <f t="shared" si="7"/>
        <v>75.2</v>
      </c>
      <c r="Q33" s="14">
        <f t="shared" si="7"/>
        <v>49.800000000000004</v>
      </c>
      <c r="R33" s="14">
        <f t="shared" si="7"/>
        <v>183.5</v>
      </c>
      <c r="S33" s="12"/>
      <c r="T33" s="5"/>
    </row>
    <row r="34" spans="3:20" s="4" customFormat="1" ht="18.75" customHeight="1" x14ac:dyDescent="0.4">
      <c r="C34" s="17" t="s">
        <v>30</v>
      </c>
      <c r="D34" s="8">
        <v>3205</v>
      </c>
      <c r="E34" s="14">
        <f t="shared" si="6"/>
        <v>-14</v>
      </c>
      <c r="F34" s="14">
        <f t="shared" si="6"/>
        <v>0</v>
      </c>
      <c r="G34" s="14">
        <f t="shared" si="6"/>
        <v>0</v>
      </c>
      <c r="H34" s="14">
        <f t="shared" si="6"/>
        <v>0</v>
      </c>
      <c r="I34" s="14">
        <v>0</v>
      </c>
      <c r="J34" s="14">
        <v>0</v>
      </c>
      <c r="K34" s="14">
        <v>58.8</v>
      </c>
      <c r="L34" s="14">
        <v>-166.8</v>
      </c>
      <c r="M34" s="14">
        <v>82.399999999999991</v>
      </c>
      <c r="N34" s="14">
        <f t="shared" si="7"/>
        <v>0</v>
      </c>
      <c r="O34" s="14">
        <f t="shared" si="7"/>
        <v>0</v>
      </c>
      <c r="P34" s="14">
        <f t="shared" si="7"/>
        <v>158.6</v>
      </c>
      <c r="Q34" s="14">
        <f t="shared" si="7"/>
        <v>166.4</v>
      </c>
      <c r="R34" s="14">
        <f t="shared" si="7"/>
        <v>263.60000000000002</v>
      </c>
      <c r="S34" s="12"/>
      <c r="T34" s="5"/>
    </row>
    <row r="35" spans="3:20" s="4" customFormat="1" ht="40.5" customHeight="1" x14ac:dyDescent="0.4">
      <c r="C35" s="17" t="s">
        <v>31</v>
      </c>
      <c r="D35" s="8">
        <v>3206</v>
      </c>
      <c r="E35" s="14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f t="shared" si="7"/>
        <v>0</v>
      </c>
      <c r="O35" s="14">
        <f t="shared" si="7"/>
        <v>0</v>
      </c>
      <c r="P35" s="14">
        <f t="shared" si="7"/>
        <v>0</v>
      </c>
      <c r="Q35" s="14">
        <f t="shared" si="7"/>
        <v>0</v>
      </c>
      <c r="R35" s="14">
        <f t="shared" si="7"/>
        <v>0</v>
      </c>
      <c r="S35" s="12"/>
      <c r="T35" s="5"/>
    </row>
    <row r="36" spans="3:20" s="4" customFormat="1" ht="37.5" customHeight="1" x14ac:dyDescent="0.4">
      <c r="C36" s="17" t="s">
        <v>32</v>
      </c>
      <c r="D36" s="8">
        <v>3207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f t="shared" si="7"/>
        <v>0</v>
      </c>
      <c r="O36" s="14">
        <f t="shared" si="7"/>
        <v>0</v>
      </c>
      <c r="P36" s="14">
        <f t="shared" si="7"/>
        <v>0</v>
      </c>
      <c r="Q36" s="14">
        <f t="shared" si="7"/>
        <v>0</v>
      </c>
      <c r="R36" s="14">
        <f t="shared" si="7"/>
        <v>0</v>
      </c>
      <c r="S36" s="12"/>
      <c r="T36" s="5"/>
    </row>
    <row r="37" spans="3:20" s="4" customFormat="1" ht="24.75" customHeight="1" x14ac:dyDescent="0.4">
      <c r="C37" s="17" t="s">
        <v>33</v>
      </c>
      <c r="D37" s="8">
        <v>3208</v>
      </c>
      <c r="E37" s="14">
        <f t="shared" si="6"/>
        <v>0</v>
      </c>
      <c r="F37" s="14">
        <f t="shared" si="6"/>
        <v>0</v>
      </c>
      <c r="G37" s="14">
        <f t="shared" si="6"/>
        <v>0</v>
      </c>
      <c r="H37" s="14">
        <f t="shared" si="6"/>
        <v>0</v>
      </c>
      <c r="I37" s="14">
        <v>0</v>
      </c>
      <c r="J37" s="14">
        <v>0</v>
      </c>
      <c r="K37" s="14">
        <v>0</v>
      </c>
      <c r="L37" s="14">
        <v>-0.5</v>
      </c>
      <c r="M37" s="14">
        <v>0</v>
      </c>
      <c r="N37" s="14">
        <f t="shared" si="7"/>
        <v>0</v>
      </c>
      <c r="O37" s="14">
        <f t="shared" si="7"/>
        <v>0</v>
      </c>
      <c r="P37" s="14">
        <f t="shared" si="7"/>
        <v>-22.6</v>
      </c>
      <c r="Q37" s="14">
        <f t="shared" si="7"/>
        <v>0</v>
      </c>
      <c r="R37" s="14">
        <f t="shared" si="7"/>
        <v>0</v>
      </c>
      <c r="S37" s="12"/>
      <c r="T37" s="5"/>
    </row>
    <row r="38" spans="3:20" s="5" customFormat="1" ht="19.5" customHeight="1" x14ac:dyDescent="0.4">
      <c r="C38" s="17" t="s">
        <v>34</v>
      </c>
      <c r="D38" s="8">
        <v>321</v>
      </c>
      <c r="E38" s="8">
        <f>SUM(E39:E45)</f>
        <v>-21.099999999999994</v>
      </c>
      <c r="F38" s="8">
        <f>SUM(F39:F45)</f>
        <v>65.400000000000006</v>
      </c>
      <c r="G38" s="8">
        <f>SUM(G39:G45)</f>
        <v>118.4</v>
      </c>
      <c r="H38" s="8">
        <f>SUM(H39:H45)</f>
        <v>95.1</v>
      </c>
      <c r="I38" s="8">
        <v>284.10000000000002</v>
      </c>
      <c r="J38" s="8">
        <v>64.900000000000006</v>
      </c>
      <c r="K38" s="14">
        <v>567.79999999999995</v>
      </c>
      <c r="L38" s="14">
        <f t="shared" ref="L38:Q38" si="8">SUM(L39:L45)</f>
        <v>-482.00000000000006</v>
      </c>
      <c r="M38" s="14">
        <f t="shared" si="8"/>
        <v>320</v>
      </c>
      <c r="N38" s="14">
        <f t="shared" si="8"/>
        <v>361.7</v>
      </c>
      <c r="O38" s="14">
        <f t="shared" si="8"/>
        <v>445.29999999999995</v>
      </c>
      <c r="P38" s="14">
        <f t="shared" si="8"/>
        <v>-91.900000000000034</v>
      </c>
      <c r="Q38" s="14">
        <f t="shared" si="8"/>
        <v>421.5</v>
      </c>
      <c r="R38" s="14">
        <f>SUM(R39:R45)</f>
        <v>592</v>
      </c>
      <c r="S38" s="12"/>
    </row>
    <row r="39" spans="3:20" s="5" customFormat="1" ht="18.75" customHeight="1" x14ac:dyDescent="0.4">
      <c r="C39" s="15" t="s">
        <v>35</v>
      </c>
      <c r="D39" s="6">
        <v>3212</v>
      </c>
      <c r="E39" s="6">
        <v>-54.3</v>
      </c>
      <c r="F39" s="16">
        <v>11.7</v>
      </c>
      <c r="G39" s="6">
        <v>59.6</v>
      </c>
      <c r="H39" s="6">
        <v>69.3</v>
      </c>
      <c r="I39" s="6">
        <v>124.5</v>
      </c>
      <c r="J39" s="6">
        <v>8.6</v>
      </c>
      <c r="K39" s="16">
        <v>383.5</v>
      </c>
      <c r="L39" s="16">
        <v>-367.70000000000005</v>
      </c>
      <c r="M39" s="16">
        <v>121.2</v>
      </c>
      <c r="N39" s="16">
        <v>95.7</v>
      </c>
      <c r="O39" s="16">
        <v>152.1</v>
      </c>
      <c r="P39" s="16">
        <v>-303.10000000000002</v>
      </c>
      <c r="Q39" s="16">
        <v>205.29999999999995</v>
      </c>
      <c r="R39" s="16">
        <v>144.9</v>
      </c>
      <c r="S39" s="12"/>
    </row>
    <row r="40" spans="3:20" s="5" customFormat="1" ht="25.5" customHeight="1" x14ac:dyDescent="0.4">
      <c r="C40" s="15" t="s">
        <v>36</v>
      </c>
      <c r="D40" s="6">
        <v>3213</v>
      </c>
      <c r="E40" s="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2"/>
    </row>
    <row r="41" spans="3:20" s="5" customFormat="1" ht="24" customHeight="1" x14ac:dyDescent="0.4">
      <c r="C41" s="15" t="s">
        <v>37</v>
      </c>
      <c r="D41" s="6">
        <v>3214</v>
      </c>
      <c r="E41" s="6">
        <v>47.2</v>
      </c>
      <c r="F41" s="16">
        <v>53.7</v>
      </c>
      <c r="G41" s="16">
        <v>58.8</v>
      </c>
      <c r="H41" s="6">
        <v>25.8</v>
      </c>
      <c r="I41" s="6">
        <v>159.6</v>
      </c>
      <c r="J41" s="6">
        <v>56.3</v>
      </c>
      <c r="K41" s="16">
        <v>125.5</v>
      </c>
      <c r="L41" s="16">
        <v>52.999999999999986</v>
      </c>
      <c r="M41" s="16">
        <v>116.4</v>
      </c>
      <c r="N41" s="16">
        <v>266</v>
      </c>
      <c r="O41" s="16">
        <v>293.2</v>
      </c>
      <c r="P41" s="16">
        <v>75.2</v>
      </c>
      <c r="Q41" s="16">
        <v>49.800000000000004</v>
      </c>
      <c r="R41" s="16">
        <v>183.5</v>
      </c>
      <c r="S41" s="12"/>
    </row>
    <row r="42" spans="3:20" s="5" customFormat="1" ht="27" customHeight="1" x14ac:dyDescent="0.4">
      <c r="C42" s="15" t="s">
        <v>38</v>
      </c>
      <c r="D42" s="6">
        <v>3215</v>
      </c>
      <c r="E42" s="6">
        <v>-14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58.8</v>
      </c>
      <c r="L42" s="16">
        <v>-166.8</v>
      </c>
      <c r="M42" s="16">
        <v>82.399999999999991</v>
      </c>
      <c r="N42" s="16">
        <v>0</v>
      </c>
      <c r="O42" s="16">
        <v>0</v>
      </c>
      <c r="P42" s="16">
        <v>158.6</v>
      </c>
      <c r="Q42" s="16">
        <v>166.4</v>
      </c>
      <c r="R42" s="16">
        <v>263.60000000000002</v>
      </c>
      <c r="S42" s="12"/>
    </row>
    <row r="43" spans="3:20" s="5" customFormat="1" ht="21.75" customHeight="1" x14ac:dyDescent="0.4">
      <c r="C43" s="15" t="s">
        <v>39</v>
      </c>
      <c r="D43" s="6">
        <v>3216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2"/>
    </row>
    <row r="44" spans="3:20" s="5" customFormat="1" ht="21" customHeight="1" x14ac:dyDescent="0.4">
      <c r="C44" s="15" t="s">
        <v>40</v>
      </c>
      <c r="D44" s="6">
        <v>3217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2"/>
    </row>
    <row r="45" spans="3:20" s="5" customFormat="1" ht="24" customHeight="1" x14ac:dyDescent="0.4">
      <c r="C45" s="15" t="s">
        <v>41</v>
      </c>
      <c r="D45" s="6">
        <v>3218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-0.5</v>
      </c>
      <c r="M45" s="16">
        <v>0</v>
      </c>
      <c r="N45" s="16">
        <v>0</v>
      </c>
      <c r="O45" s="16">
        <v>0</v>
      </c>
      <c r="P45" s="16">
        <v>-22.6</v>
      </c>
      <c r="Q45" s="16">
        <v>0</v>
      </c>
      <c r="R45" s="16">
        <v>0</v>
      </c>
      <c r="S45" s="12"/>
    </row>
    <row r="46" spans="3:20" s="5" customFormat="1" ht="21.75" customHeight="1" x14ac:dyDescent="0.4">
      <c r="C46" s="17" t="s">
        <v>42</v>
      </c>
      <c r="D46" s="8">
        <v>322</v>
      </c>
      <c r="E46" s="8">
        <f>SUM(E47:E54)</f>
        <v>0</v>
      </c>
      <c r="F46" s="8">
        <f>SUM(F47:F54)</f>
        <v>0</v>
      </c>
      <c r="G46" s="8">
        <f>SUM(G47:G54)</f>
        <v>0</v>
      </c>
      <c r="H46" s="8">
        <f>SUM(H47:H54)</f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2"/>
    </row>
    <row r="47" spans="3:20" s="5" customFormat="1" ht="22.5" customHeight="1" x14ac:dyDescent="0.4">
      <c r="C47" s="15" t="s">
        <v>43</v>
      </c>
      <c r="D47" s="6">
        <v>3222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2"/>
    </row>
    <row r="48" spans="3:20" s="5" customFormat="1" ht="23.25" customHeight="1" x14ac:dyDescent="0.4">
      <c r="C48" s="15" t="s">
        <v>44</v>
      </c>
      <c r="D48" s="6">
        <v>3223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2"/>
    </row>
    <row r="49" spans="3:20" s="5" customFormat="1" ht="17.25" customHeight="1" x14ac:dyDescent="0.4">
      <c r="C49" s="15" t="s">
        <v>45</v>
      </c>
      <c r="D49" s="6">
        <v>3224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2"/>
    </row>
    <row r="50" spans="3:20" s="5" customFormat="1" ht="24" customHeight="1" x14ac:dyDescent="0.4">
      <c r="C50" s="15" t="s">
        <v>46</v>
      </c>
      <c r="D50" s="6">
        <v>3225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2"/>
    </row>
    <row r="51" spans="3:20" s="5" customFormat="1" ht="21.75" customHeight="1" x14ac:dyDescent="0.4">
      <c r="C51" s="15" t="s">
        <v>47</v>
      </c>
      <c r="D51" s="6">
        <v>3226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2"/>
    </row>
    <row r="52" spans="3:20" s="5" customFormat="1" ht="19.5" customHeight="1" x14ac:dyDescent="0.4">
      <c r="C52" s="15" t="s">
        <v>48</v>
      </c>
      <c r="D52" s="6">
        <v>3227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2"/>
    </row>
    <row r="53" spans="3:20" s="5" customFormat="1" ht="23.25" customHeight="1" x14ac:dyDescent="0.4">
      <c r="C53" s="15" t="s">
        <v>49</v>
      </c>
      <c r="D53" s="6">
        <v>3228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2"/>
    </row>
    <row r="54" spans="3:20" s="5" customFormat="1" ht="22.5" customHeight="1" x14ac:dyDescent="0.4">
      <c r="C54" s="21" t="s">
        <v>50</v>
      </c>
      <c r="D54" s="8">
        <v>323</v>
      </c>
      <c r="E54" s="16">
        <v>0</v>
      </c>
      <c r="F54" s="16">
        <v>0</v>
      </c>
      <c r="G54" s="16">
        <v>0</v>
      </c>
      <c r="H54" s="16">
        <v>0</v>
      </c>
      <c r="I54" s="6">
        <v>0</v>
      </c>
      <c r="J54" s="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2"/>
    </row>
    <row r="55" spans="3:20" s="5" customFormat="1" ht="26.25" customHeight="1" x14ac:dyDescent="0.4">
      <c r="C55" s="22" t="s">
        <v>51</v>
      </c>
      <c r="D55" s="8">
        <v>33</v>
      </c>
      <c r="E55" s="14">
        <f t="shared" ref="E55:M55" si="9">SUM(E56:E62)</f>
        <v>134.9</v>
      </c>
      <c r="F55" s="14">
        <f t="shared" si="9"/>
        <v>140.70000000000002</v>
      </c>
      <c r="G55" s="14">
        <f t="shared" si="9"/>
        <v>40.1</v>
      </c>
      <c r="H55" s="14">
        <f t="shared" si="9"/>
        <v>-67.099999999999994</v>
      </c>
      <c r="I55" s="14">
        <f t="shared" si="9"/>
        <v>-82.3</v>
      </c>
      <c r="J55" s="14">
        <f t="shared" si="9"/>
        <v>12.200000000000003</v>
      </c>
      <c r="K55" s="14">
        <f t="shared" si="9"/>
        <v>951.19999999999993</v>
      </c>
      <c r="L55" s="14">
        <f t="shared" si="9"/>
        <v>691.9</v>
      </c>
      <c r="M55" s="14">
        <f t="shared" si="9"/>
        <v>1255.3000000000002</v>
      </c>
      <c r="N55" s="14">
        <f>SUM(N56:N62)</f>
        <v>572.6</v>
      </c>
      <c r="O55" s="14">
        <f>SUM(O56:O62)</f>
        <v>600.00000000000011</v>
      </c>
      <c r="P55" s="14">
        <f>SUM(P56:P62)</f>
        <v>211.79999999999998</v>
      </c>
      <c r="Q55" s="14">
        <f>SUM(Q56:Q62)</f>
        <v>1000.9999999999999</v>
      </c>
      <c r="R55" s="14">
        <f>SUM(R56:R62)</f>
        <v>932.99999999999989</v>
      </c>
      <c r="S55" s="12"/>
    </row>
    <row r="56" spans="3:20" s="4" customFormat="1" ht="21.75" customHeight="1" x14ac:dyDescent="0.4">
      <c r="C56" s="17" t="s">
        <v>52</v>
      </c>
      <c r="D56" s="8">
        <v>3302</v>
      </c>
      <c r="E56" s="14">
        <f t="shared" ref="E56:L62" si="10">SUM(E64,E72)</f>
        <v>0</v>
      </c>
      <c r="F56" s="14">
        <f t="shared" si="10"/>
        <v>0</v>
      </c>
      <c r="G56" s="14">
        <f t="shared" si="10"/>
        <v>0</v>
      </c>
      <c r="H56" s="14">
        <f t="shared" si="10"/>
        <v>0</v>
      </c>
      <c r="I56" s="14">
        <f t="shared" si="10"/>
        <v>0</v>
      </c>
      <c r="J56" s="14">
        <f t="shared" si="10"/>
        <v>0</v>
      </c>
      <c r="K56" s="14">
        <f t="shared" si="10"/>
        <v>0</v>
      </c>
      <c r="L56" s="14">
        <f t="shared" si="10"/>
        <v>0</v>
      </c>
      <c r="M56" s="14">
        <v>0</v>
      </c>
      <c r="N56" s="14">
        <f t="shared" ref="N56:R62" si="11">SUM(N64,N72)</f>
        <v>0</v>
      </c>
      <c r="O56" s="14">
        <f t="shared" si="11"/>
        <v>0</v>
      </c>
      <c r="P56" s="14">
        <f t="shared" si="11"/>
        <v>0</v>
      </c>
      <c r="Q56" s="14">
        <f t="shared" si="11"/>
        <v>0</v>
      </c>
      <c r="R56" s="14">
        <f t="shared" si="11"/>
        <v>0</v>
      </c>
      <c r="S56" s="12"/>
      <c r="T56" s="5"/>
    </row>
    <row r="57" spans="3:20" s="4" customFormat="1" ht="20.25" customHeight="1" x14ac:dyDescent="0.4">
      <c r="C57" s="17" t="s">
        <v>53</v>
      </c>
      <c r="D57" s="8">
        <v>3303</v>
      </c>
      <c r="E57" s="14">
        <f t="shared" si="10"/>
        <v>24.5</v>
      </c>
      <c r="F57" s="14">
        <f t="shared" si="10"/>
        <v>10.8</v>
      </c>
      <c r="G57" s="14">
        <f t="shared" si="10"/>
        <v>-9</v>
      </c>
      <c r="H57" s="14">
        <f t="shared" si="10"/>
        <v>-32</v>
      </c>
      <c r="I57" s="14">
        <f t="shared" si="10"/>
        <v>-20.399999999999999</v>
      </c>
      <c r="J57" s="14">
        <f t="shared" si="10"/>
        <v>-20</v>
      </c>
      <c r="K57" s="14">
        <f t="shared" si="10"/>
        <v>693.8</v>
      </c>
      <c r="L57" s="14">
        <f t="shared" si="10"/>
        <v>224.5</v>
      </c>
      <c r="M57" s="14">
        <v>136.9</v>
      </c>
      <c r="N57" s="14">
        <f t="shared" si="11"/>
        <v>147.69999999999999</v>
      </c>
      <c r="O57" s="14">
        <f t="shared" si="11"/>
        <v>14.099999999999994</v>
      </c>
      <c r="P57" s="14">
        <f t="shared" si="11"/>
        <v>98.1</v>
      </c>
      <c r="Q57" s="14">
        <f t="shared" si="11"/>
        <v>537.79999999999995</v>
      </c>
      <c r="R57" s="14">
        <f t="shared" si="11"/>
        <v>279.7</v>
      </c>
      <c r="S57" s="12"/>
      <c r="T57" s="5"/>
    </row>
    <row r="58" spans="3:20" s="4" customFormat="1" ht="20.25" customHeight="1" x14ac:dyDescent="0.4">
      <c r="C58" s="17" t="s">
        <v>54</v>
      </c>
      <c r="D58" s="8">
        <v>3304</v>
      </c>
      <c r="E58" s="14">
        <f t="shared" si="10"/>
        <v>110.4</v>
      </c>
      <c r="F58" s="14">
        <f t="shared" si="10"/>
        <v>129.9</v>
      </c>
      <c r="G58" s="14">
        <f t="shared" si="10"/>
        <v>49.1</v>
      </c>
      <c r="H58" s="14">
        <f t="shared" si="10"/>
        <v>-35.1</v>
      </c>
      <c r="I58" s="14">
        <f t="shared" si="10"/>
        <v>-61.9</v>
      </c>
      <c r="J58" s="14">
        <f t="shared" si="10"/>
        <v>32.200000000000003</v>
      </c>
      <c r="K58" s="14">
        <f t="shared" si="10"/>
        <v>279.8</v>
      </c>
      <c r="L58" s="14">
        <f t="shared" si="10"/>
        <v>665.5</v>
      </c>
      <c r="M58" s="14">
        <v>1118.4000000000001</v>
      </c>
      <c r="N58" s="14">
        <f t="shared" si="11"/>
        <v>444.3</v>
      </c>
      <c r="O58" s="14">
        <f t="shared" si="11"/>
        <v>585.90000000000009</v>
      </c>
      <c r="P58" s="14">
        <f t="shared" si="11"/>
        <v>113.69999999999999</v>
      </c>
      <c r="Q58" s="14">
        <f t="shared" si="11"/>
        <v>483.3</v>
      </c>
      <c r="R58" s="14">
        <f t="shared" si="11"/>
        <v>666.9</v>
      </c>
      <c r="S58" s="12"/>
      <c r="T58" s="5"/>
    </row>
    <row r="59" spans="3:20" s="4" customFormat="1" ht="21.75" customHeight="1" x14ac:dyDescent="0.4">
      <c r="C59" s="17" t="s">
        <v>55</v>
      </c>
      <c r="D59" s="8">
        <v>3305</v>
      </c>
      <c r="E59" s="14">
        <f t="shared" si="10"/>
        <v>0</v>
      </c>
      <c r="F59" s="14">
        <f t="shared" si="10"/>
        <v>0</v>
      </c>
      <c r="G59" s="14">
        <f t="shared" si="10"/>
        <v>0</v>
      </c>
      <c r="H59" s="14">
        <f t="shared" si="10"/>
        <v>0</v>
      </c>
      <c r="I59" s="14">
        <f t="shared" si="10"/>
        <v>0</v>
      </c>
      <c r="J59" s="14">
        <f t="shared" si="10"/>
        <v>0</v>
      </c>
      <c r="K59" s="14">
        <f t="shared" si="10"/>
        <v>0</v>
      </c>
      <c r="L59" s="14">
        <f t="shared" si="10"/>
        <v>0</v>
      </c>
      <c r="M59" s="14">
        <v>0</v>
      </c>
      <c r="N59" s="14">
        <f t="shared" si="11"/>
        <v>0</v>
      </c>
      <c r="O59" s="14">
        <f t="shared" si="11"/>
        <v>0</v>
      </c>
      <c r="P59" s="14">
        <f t="shared" si="11"/>
        <v>0</v>
      </c>
      <c r="Q59" s="14">
        <f t="shared" si="11"/>
        <v>0</v>
      </c>
      <c r="R59" s="14">
        <f t="shared" si="11"/>
        <v>0</v>
      </c>
      <c r="S59" s="12"/>
      <c r="T59" s="5"/>
    </row>
    <row r="60" spans="3:20" s="4" customFormat="1" ht="19.5" customHeight="1" x14ac:dyDescent="0.4">
      <c r="C60" s="17" t="s">
        <v>56</v>
      </c>
      <c r="D60" s="8">
        <v>3306</v>
      </c>
      <c r="E60" s="14">
        <f t="shared" si="10"/>
        <v>0</v>
      </c>
      <c r="F60" s="14">
        <f t="shared" si="10"/>
        <v>0</v>
      </c>
      <c r="G60" s="14">
        <f t="shared" si="10"/>
        <v>0</v>
      </c>
      <c r="H60" s="14">
        <f t="shared" si="10"/>
        <v>0</v>
      </c>
      <c r="I60" s="14">
        <f t="shared" si="10"/>
        <v>0</v>
      </c>
      <c r="J60" s="14">
        <f t="shared" si="10"/>
        <v>0</v>
      </c>
      <c r="K60" s="14">
        <f t="shared" si="10"/>
        <v>0</v>
      </c>
      <c r="L60" s="14">
        <f t="shared" si="10"/>
        <v>0</v>
      </c>
      <c r="M60" s="14">
        <v>0</v>
      </c>
      <c r="N60" s="14">
        <f t="shared" si="11"/>
        <v>0</v>
      </c>
      <c r="O60" s="14">
        <f t="shared" si="11"/>
        <v>0</v>
      </c>
      <c r="P60" s="14">
        <f t="shared" si="11"/>
        <v>0</v>
      </c>
      <c r="Q60" s="14">
        <f t="shared" si="11"/>
        <v>0</v>
      </c>
      <c r="R60" s="14">
        <f t="shared" si="11"/>
        <v>0</v>
      </c>
      <c r="S60" s="12"/>
      <c r="T60" s="5"/>
    </row>
    <row r="61" spans="3:20" s="4" customFormat="1" ht="19.5" customHeight="1" x14ac:dyDescent="0.4">
      <c r="C61" s="17" t="s">
        <v>57</v>
      </c>
      <c r="D61" s="8">
        <v>3307</v>
      </c>
      <c r="E61" s="14">
        <f t="shared" si="10"/>
        <v>0</v>
      </c>
      <c r="F61" s="14">
        <f t="shared" si="10"/>
        <v>0</v>
      </c>
      <c r="G61" s="14">
        <f t="shared" si="10"/>
        <v>0</v>
      </c>
      <c r="H61" s="14">
        <f t="shared" si="10"/>
        <v>0</v>
      </c>
      <c r="I61" s="14">
        <f t="shared" si="10"/>
        <v>0</v>
      </c>
      <c r="J61" s="14">
        <f t="shared" si="10"/>
        <v>0</v>
      </c>
      <c r="K61" s="14">
        <f t="shared" si="10"/>
        <v>0</v>
      </c>
      <c r="L61" s="14">
        <f t="shared" si="10"/>
        <v>0</v>
      </c>
      <c r="M61" s="14">
        <v>0</v>
      </c>
      <c r="N61" s="14">
        <f t="shared" si="11"/>
        <v>0</v>
      </c>
      <c r="O61" s="14">
        <f t="shared" si="11"/>
        <v>0</v>
      </c>
      <c r="P61" s="14">
        <f t="shared" si="11"/>
        <v>0</v>
      </c>
      <c r="Q61" s="14">
        <f t="shared" si="11"/>
        <v>0</v>
      </c>
      <c r="R61" s="14">
        <f t="shared" si="11"/>
        <v>0</v>
      </c>
      <c r="S61" s="12"/>
      <c r="T61" s="5"/>
    </row>
    <row r="62" spans="3:20" s="4" customFormat="1" ht="18" customHeight="1" x14ac:dyDescent="0.4">
      <c r="C62" s="17" t="s">
        <v>58</v>
      </c>
      <c r="D62" s="8">
        <v>3308</v>
      </c>
      <c r="E62" s="14">
        <f t="shared" si="10"/>
        <v>0</v>
      </c>
      <c r="F62" s="14">
        <f t="shared" si="10"/>
        <v>0</v>
      </c>
      <c r="G62" s="14">
        <f t="shared" si="10"/>
        <v>0</v>
      </c>
      <c r="H62" s="14">
        <f t="shared" si="10"/>
        <v>0</v>
      </c>
      <c r="I62" s="14">
        <f t="shared" si="10"/>
        <v>0</v>
      </c>
      <c r="J62" s="14">
        <f t="shared" si="10"/>
        <v>0</v>
      </c>
      <c r="K62" s="14">
        <f t="shared" si="10"/>
        <v>-22.4</v>
      </c>
      <c r="L62" s="14">
        <f t="shared" si="10"/>
        <v>-198.1</v>
      </c>
      <c r="M62" s="14">
        <v>0</v>
      </c>
      <c r="N62" s="14">
        <f t="shared" si="11"/>
        <v>-19.399999999999999</v>
      </c>
      <c r="O62" s="14">
        <f t="shared" si="11"/>
        <v>0</v>
      </c>
      <c r="P62" s="14">
        <f t="shared" si="11"/>
        <v>0</v>
      </c>
      <c r="Q62" s="14">
        <v>-20.100000000000001</v>
      </c>
      <c r="R62" s="14">
        <f t="shared" si="11"/>
        <v>-13.6</v>
      </c>
      <c r="S62" s="12"/>
      <c r="T62" s="5"/>
    </row>
    <row r="63" spans="3:20" s="4" customFormat="1" ht="18.75" customHeight="1" x14ac:dyDescent="0.4">
      <c r="C63" s="17" t="s">
        <v>59</v>
      </c>
      <c r="D63" s="8">
        <v>331</v>
      </c>
      <c r="E63" s="14">
        <f>SUM(E64:E70)</f>
        <v>50</v>
      </c>
      <c r="F63" s="14">
        <f>SUM(F64:F70)</f>
        <v>50</v>
      </c>
      <c r="G63" s="14">
        <f>SUM(G64:G70)</f>
        <v>11.600000000000001</v>
      </c>
      <c r="H63" s="14">
        <f>SUM(H64:H70)</f>
        <v>-32.6</v>
      </c>
      <c r="I63" s="14">
        <v>-27.4</v>
      </c>
      <c r="J63" s="14">
        <v>-22.3</v>
      </c>
      <c r="K63" s="14">
        <v>-63.4</v>
      </c>
      <c r="L63" s="14">
        <f t="shared" ref="L63:Q63" si="12">SUM(L64:L70)</f>
        <v>9.2000000000000171</v>
      </c>
      <c r="M63" s="14">
        <f t="shared" si="12"/>
        <v>102.80000000000001</v>
      </c>
      <c r="N63" s="14">
        <f t="shared" si="12"/>
        <v>24.6</v>
      </c>
      <c r="O63" s="14">
        <f t="shared" si="12"/>
        <v>5.2999999999999954</v>
      </c>
      <c r="P63" s="14">
        <f t="shared" si="12"/>
        <v>77.599999999999994</v>
      </c>
      <c r="Q63" s="14">
        <f t="shared" si="12"/>
        <v>507.49999999999989</v>
      </c>
      <c r="R63" s="14">
        <f>SUM(R64:R70)</f>
        <v>256.7</v>
      </c>
      <c r="S63" s="12"/>
      <c r="T63" s="5"/>
    </row>
    <row r="64" spans="3:20" s="5" customFormat="1" ht="20.25" customHeight="1" x14ac:dyDescent="0.4">
      <c r="C64" s="15" t="s">
        <v>60</v>
      </c>
      <c r="D64" s="6">
        <v>3312</v>
      </c>
      <c r="E64" s="6">
        <v>0</v>
      </c>
      <c r="F64" s="16">
        <v>0</v>
      </c>
      <c r="G64" s="16">
        <v>0</v>
      </c>
      <c r="H64" s="16">
        <v>0</v>
      </c>
      <c r="I64" s="6">
        <v>0</v>
      </c>
      <c r="J64" s="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/>
      <c r="S64" s="12"/>
    </row>
    <row r="65" spans="3:19" s="5" customFormat="1" ht="22.5" customHeight="1" x14ac:dyDescent="0.4">
      <c r="C65" s="15" t="s">
        <v>61</v>
      </c>
      <c r="D65" s="6">
        <v>3313</v>
      </c>
      <c r="E65" s="6">
        <v>24.5</v>
      </c>
      <c r="F65" s="16">
        <v>10.8</v>
      </c>
      <c r="G65" s="16">
        <v>-9</v>
      </c>
      <c r="H65" s="16">
        <v>-32</v>
      </c>
      <c r="I65" s="6">
        <v>-20.399999999999999</v>
      </c>
      <c r="J65" s="6">
        <v>-20</v>
      </c>
      <c r="K65" s="16">
        <v>-30</v>
      </c>
      <c r="L65" s="16">
        <v>224.5</v>
      </c>
      <c r="M65" s="16">
        <v>136.9</v>
      </c>
      <c r="N65" s="16">
        <v>55.7</v>
      </c>
      <c r="O65" s="16">
        <v>14.099999999999994</v>
      </c>
      <c r="P65" s="16">
        <v>98.1</v>
      </c>
      <c r="Q65" s="16">
        <v>537.79999999999995</v>
      </c>
      <c r="R65" s="16">
        <v>279.7</v>
      </c>
      <c r="S65" s="12"/>
    </row>
    <row r="66" spans="3:19" s="5" customFormat="1" ht="23.25" customHeight="1" x14ac:dyDescent="0.4">
      <c r="C66" s="15" t="s">
        <v>62</v>
      </c>
      <c r="D66" s="6">
        <v>3314</v>
      </c>
      <c r="E66" s="6">
        <v>25.5</v>
      </c>
      <c r="F66" s="16">
        <v>39.200000000000003</v>
      </c>
      <c r="G66" s="16">
        <v>20.6</v>
      </c>
      <c r="H66" s="16">
        <v>-0.6</v>
      </c>
      <c r="I66" s="16">
        <v>-7</v>
      </c>
      <c r="J66" s="16">
        <v>-2.2999999999999998</v>
      </c>
      <c r="K66" s="16">
        <v>-11</v>
      </c>
      <c r="L66" s="16">
        <v>-17.2</v>
      </c>
      <c r="M66" s="16">
        <v>-34.1</v>
      </c>
      <c r="N66" s="16">
        <v>-11.7</v>
      </c>
      <c r="O66" s="16">
        <v>-8.7999999999999989</v>
      </c>
      <c r="P66" s="16">
        <v>-20.5</v>
      </c>
      <c r="Q66" s="16">
        <v>-10.199999999999998</v>
      </c>
      <c r="R66" s="16">
        <v>-9.4</v>
      </c>
      <c r="S66" s="12"/>
    </row>
    <row r="67" spans="3:19" s="5" customFormat="1" ht="40.5" customHeight="1" x14ac:dyDescent="0.4">
      <c r="C67" s="15" t="s">
        <v>63</v>
      </c>
      <c r="D67" s="6">
        <v>3315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2"/>
    </row>
    <row r="68" spans="3:19" s="5" customFormat="1" ht="20.25" customHeight="1" x14ac:dyDescent="0.4">
      <c r="C68" s="15" t="s">
        <v>64</v>
      </c>
      <c r="D68" s="6">
        <v>3316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2"/>
    </row>
    <row r="69" spans="3:19" s="5" customFormat="1" ht="24" customHeight="1" x14ac:dyDescent="0.4">
      <c r="C69" s="15" t="s">
        <v>65</v>
      </c>
      <c r="D69" s="6">
        <v>3317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2"/>
    </row>
    <row r="70" spans="3:19" s="5" customFormat="1" ht="21" customHeight="1" x14ac:dyDescent="0.4">
      <c r="C70" s="15" t="s">
        <v>66</v>
      </c>
      <c r="D70" s="6">
        <v>3318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-22.4</v>
      </c>
      <c r="L70" s="16">
        <v>-198.1</v>
      </c>
      <c r="M70" s="16">
        <v>0</v>
      </c>
      <c r="N70" s="16">
        <v>-19.399999999999999</v>
      </c>
      <c r="O70" s="16">
        <v>0</v>
      </c>
      <c r="P70" s="16">
        <v>0</v>
      </c>
      <c r="Q70" s="16">
        <v>-20.100000000000001</v>
      </c>
      <c r="R70" s="14">
        <v>-13.6</v>
      </c>
      <c r="S70" s="12"/>
    </row>
    <row r="71" spans="3:19" s="5" customFormat="1" ht="18.75" customHeight="1" x14ac:dyDescent="0.4">
      <c r="C71" s="17" t="s">
        <v>42</v>
      </c>
      <c r="D71" s="8">
        <v>332</v>
      </c>
      <c r="E71" s="14">
        <f>SUM(E72:E78)</f>
        <v>84.9</v>
      </c>
      <c r="F71" s="14">
        <f>SUM(F72:F78)</f>
        <v>90.7</v>
      </c>
      <c r="G71" s="14">
        <f>SUM(G72:G78)</f>
        <v>28.5</v>
      </c>
      <c r="H71" s="14">
        <f>SUM(H72:H78)</f>
        <v>-34.5</v>
      </c>
      <c r="I71" s="8">
        <v>-54.9</v>
      </c>
      <c r="J71" s="8">
        <v>34.5</v>
      </c>
      <c r="K71" s="14">
        <v>1014.6</v>
      </c>
      <c r="L71" s="14">
        <f t="shared" ref="L71:R71" si="13">SUM(L72:L78)</f>
        <v>682.7</v>
      </c>
      <c r="M71" s="14">
        <f t="shared" si="13"/>
        <v>1152.5</v>
      </c>
      <c r="N71" s="14">
        <f t="shared" si="13"/>
        <v>548</v>
      </c>
      <c r="O71" s="14">
        <f t="shared" si="13"/>
        <v>594.70000000000005</v>
      </c>
      <c r="P71" s="14">
        <f t="shared" si="13"/>
        <v>134.19999999999999</v>
      </c>
      <c r="Q71" s="14">
        <f t="shared" si="13"/>
        <v>493.5</v>
      </c>
      <c r="R71" s="14">
        <f t="shared" si="13"/>
        <v>676.3</v>
      </c>
      <c r="S71" s="12"/>
    </row>
    <row r="72" spans="3:19" s="5" customFormat="1" ht="25.5" customHeight="1" x14ac:dyDescent="0.4">
      <c r="C72" s="15" t="s">
        <v>60</v>
      </c>
      <c r="D72" s="6">
        <v>3322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2"/>
    </row>
    <row r="73" spans="3:19" s="5" customFormat="1" ht="21.75" customHeight="1" x14ac:dyDescent="0.4">
      <c r="C73" s="15" t="s">
        <v>61</v>
      </c>
      <c r="D73" s="6">
        <v>3323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723.8</v>
      </c>
      <c r="L73" s="16">
        <v>0</v>
      </c>
      <c r="M73" s="16">
        <v>0</v>
      </c>
      <c r="N73" s="16">
        <v>92</v>
      </c>
      <c r="O73" s="16">
        <v>0</v>
      </c>
      <c r="P73" s="16">
        <v>0</v>
      </c>
      <c r="Q73" s="16">
        <v>0</v>
      </c>
      <c r="R73" s="16">
        <v>0</v>
      </c>
      <c r="S73" s="12"/>
    </row>
    <row r="74" spans="3:19" s="5" customFormat="1" ht="21" customHeight="1" x14ac:dyDescent="0.4">
      <c r="C74" s="15" t="s">
        <v>62</v>
      </c>
      <c r="D74" s="6">
        <v>3324</v>
      </c>
      <c r="E74" s="6">
        <v>84.9</v>
      </c>
      <c r="F74" s="16">
        <v>90.7</v>
      </c>
      <c r="G74" s="16">
        <v>28.5</v>
      </c>
      <c r="H74" s="16">
        <v>-34.5</v>
      </c>
      <c r="I74" s="6">
        <v>-54.9</v>
      </c>
      <c r="J74" s="6">
        <v>34.5</v>
      </c>
      <c r="K74" s="16">
        <v>290.8</v>
      </c>
      <c r="L74" s="16">
        <v>682.7</v>
      </c>
      <c r="M74" s="16">
        <v>1152.5</v>
      </c>
      <c r="N74" s="16">
        <v>456</v>
      </c>
      <c r="O74" s="16">
        <v>594.70000000000005</v>
      </c>
      <c r="P74" s="16">
        <v>134.19999999999999</v>
      </c>
      <c r="Q74" s="16">
        <v>493.5</v>
      </c>
      <c r="R74" s="16">
        <v>676.3</v>
      </c>
      <c r="S74" s="12"/>
    </row>
    <row r="75" spans="3:19" s="5" customFormat="1" ht="33.75" customHeight="1" x14ac:dyDescent="0.4">
      <c r="C75" s="15" t="s">
        <v>67</v>
      </c>
      <c r="D75" s="6">
        <v>3325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2"/>
    </row>
    <row r="76" spans="3:19" s="5" customFormat="1" ht="22.5" customHeight="1" x14ac:dyDescent="0.4">
      <c r="C76" s="15" t="s">
        <v>64</v>
      </c>
      <c r="D76" s="6">
        <v>3326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2"/>
    </row>
    <row r="77" spans="3:19" s="5" customFormat="1" ht="20.25" customHeight="1" x14ac:dyDescent="0.4">
      <c r="C77" s="15" t="s">
        <v>65</v>
      </c>
      <c r="D77" s="6">
        <v>3327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2"/>
    </row>
    <row r="78" spans="3:19" s="5" customFormat="1" ht="18" customHeight="1" x14ac:dyDescent="0.4">
      <c r="C78" s="15" t="s">
        <v>66</v>
      </c>
      <c r="D78" s="6">
        <v>3328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2"/>
    </row>
    <row r="79" spans="3:19" s="5" customFormat="1" ht="29.25" customHeight="1" x14ac:dyDescent="0.4">
      <c r="C79" s="23" t="s">
        <v>68</v>
      </c>
      <c r="D79" s="6"/>
      <c r="E79" s="24">
        <f t="shared" ref="E79:M79" si="14">E29-E30+E55</f>
        <v>0</v>
      </c>
      <c r="F79" s="24">
        <f t="shared" si="14"/>
        <v>0</v>
      </c>
      <c r="G79" s="24">
        <f t="shared" si="14"/>
        <v>5.7553961596568115E-13</v>
      </c>
      <c r="H79" s="24">
        <f t="shared" si="14"/>
        <v>0</v>
      </c>
      <c r="I79" s="24">
        <f t="shared" si="14"/>
        <v>0</v>
      </c>
      <c r="J79" s="24">
        <f t="shared" si="14"/>
        <v>-2.2737367544323206E-13</v>
      </c>
      <c r="K79" s="24">
        <f t="shared" si="14"/>
        <v>0</v>
      </c>
      <c r="L79" s="24">
        <f t="shared" si="14"/>
        <v>-1.0231815394945443E-12</v>
      </c>
      <c r="M79" s="24">
        <f t="shared" si="14"/>
        <v>0</v>
      </c>
      <c r="N79" s="24">
        <f>N29-N30+N55</f>
        <v>0</v>
      </c>
      <c r="O79" s="24">
        <f>O29-O30+O55</f>
        <v>2.1600499167107046E-12</v>
      </c>
      <c r="P79" s="24">
        <f>P29-P30+P55</f>
        <v>0</v>
      </c>
      <c r="Q79" s="24">
        <f>Q29-Q30+Q55</f>
        <v>0</v>
      </c>
      <c r="R79" s="24">
        <f>R29-R30+R55</f>
        <v>0</v>
      </c>
      <c r="S79" s="12"/>
    </row>
    <row r="80" spans="3:19" s="5" customFormat="1" ht="29.25" customHeight="1" x14ac:dyDescent="0.4">
      <c r="C80" s="7" t="s">
        <v>69</v>
      </c>
      <c r="D80" s="6" t="s">
        <v>70</v>
      </c>
      <c r="E80" s="16">
        <f t="shared" ref="E80:R80" si="15">E18+E28</f>
        <v>1299.7</v>
      </c>
      <c r="F80" s="16">
        <f t="shared" si="15"/>
        <v>1420.3000000000002</v>
      </c>
      <c r="G80" s="16">
        <f t="shared" si="15"/>
        <v>2188.6</v>
      </c>
      <c r="H80" s="16">
        <f t="shared" si="15"/>
        <v>2666.7000000000003</v>
      </c>
      <c r="I80" s="16">
        <f t="shared" si="15"/>
        <v>3483.8</v>
      </c>
      <c r="J80" s="16">
        <f t="shared" si="15"/>
        <v>4920</v>
      </c>
      <c r="K80" s="16">
        <f t="shared" si="15"/>
        <v>6237.6</v>
      </c>
      <c r="L80" s="16">
        <f t="shared" si="15"/>
        <v>6438.4000000000015</v>
      </c>
      <c r="M80" s="16">
        <f t="shared" si="15"/>
        <v>6801.2000000000007</v>
      </c>
      <c r="N80" s="16">
        <f t="shared" si="15"/>
        <v>7084.6</v>
      </c>
      <c r="O80" s="16">
        <f t="shared" si="15"/>
        <v>7714.6999999999989</v>
      </c>
      <c r="P80" s="16">
        <f t="shared" si="15"/>
        <v>7738</v>
      </c>
      <c r="Q80" s="16">
        <f t="shared" si="15"/>
        <v>8698.4</v>
      </c>
      <c r="R80" s="16">
        <f t="shared" si="15"/>
        <v>9304.3000000000011</v>
      </c>
      <c r="S80" s="12"/>
    </row>
    <row r="81" spans="3:18" s="1" customFormat="1" ht="56.25" customHeight="1" x14ac:dyDescent="0.4">
      <c r="C81" s="20" t="s">
        <v>71</v>
      </c>
      <c r="M81" s="16"/>
      <c r="N81" s="25"/>
      <c r="P81" s="14"/>
    </row>
    <row r="82" spans="3:18" s="1" customFormat="1" ht="15" x14ac:dyDescent="0.2">
      <c r="N82" s="25"/>
      <c r="P82" s="2"/>
      <c r="R82" s="25"/>
    </row>
    <row r="83" spans="3:18" s="1" customFormat="1" ht="15.75" x14ac:dyDescent="0.25">
      <c r="C83" s="26"/>
    </row>
    <row r="84" spans="3:18" s="1" customFormat="1" ht="15" x14ac:dyDescent="0.2">
      <c r="P84" s="2"/>
    </row>
  </sheetData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2016-06-28T07:38:57Z</dcterms:created>
  <dcterms:modified xsi:type="dcterms:W3CDTF">2016-06-28T07:38:58Z</dcterms:modified>
</cp:coreProperties>
</file>