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7\mof\07.10.2017\ge-new\"/>
    </mc:Choice>
  </mc:AlternateContent>
  <bookViews>
    <workbookView xWindow="0" yWindow="0" windowWidth="28800" windowHeight="14100"/>
  </bookViews>
  <sheets>
    <sheet name="NatAcc" sheetId="1" r:id="rId1"/>
  </sheets>
  <externalReferences>
    <externalReference r:id="rId2"/>
  </externalReferences>
  <definedNames>
    <definedName name="_xlnm.Print_Area" localSheetId="0">NatAcc!$A$1:$AB$118</definedName>
    <definedName name="_xlnm.Print_Titles" localSheetId="0">NatAcc!$4:$7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2" i="1" l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Q66" i="1"/>
  <c r="J63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Q54" i="1"/>
  <c r="M54" i="1"/>
  <c r="I54" i="1"/>
  <c r="E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T52" i="1"/>
  <c r="S52" i="1"/>
  <c r="S54" i="1" s="1"/>
  <c r="R52" i="1"/>
  <c r="R54" i="1" s="1"/>
  <c r="Q52" i="1"/>
  <c r="P52" i="1"/>
  <c r="P54" i="1" s="1"/>
  <c r="O52" i="1"/>
  <c r="O54" i="1" s="1"/>
  <c r="N52" i="1"/>
  <c r="N54" i="1" s="1"/>
  <c r="M52" i="1"/>
  <c r="L52" i="1"/>
  <c r="K52" i="1"/>
  <c r="K54" i="1" s="1"/>
  <c r="J52" i="1"/>
  <c r="J54" i="1" s="1"/>
  <c r="I52" i="1"/>
  <c r="H52" i="1"/>
  <c r="H54" i="1" s="1"/>
  <c r="G52" i="1"/>
  <c r="G54" i="1" s="1"/>
  <c r="F52" i="1"/>
  <c r="F54" i="1" s="1"/>
  <c r="E52" i="1"/>
  <c r="D52" i="1"/>
  <c r="C52" i="1"/>
  <c r="C54" i="1" s="1"/>
  <c r="B52" i="1"/>
  <c r="B54" i="1" s="1"/>
  <c r="R51" i="1"/>
  <c r="J51" i="1"/>
  <c r="B51" i="1"/>
  <c r="T50" i="1"/>
  <c r="T51" i="1" s="1"/>
  <c r="S50" i="1"/>
  <c r="S51" i="1" s="1"/>
  <c r="R50" i="1"/>
  <c r="Q50" i="1"/>
  <c r="Q51" i="1" s="1"/>
  <c r="P50" i="1"/>
  <c r="P51" i="1" s="1"/>
  <c r="O50" i="1"/>
  <c r="O51" i="1" s="1"/>
  <c r="N50" i="1"/>
  <c r="M50" i="1"/>
  <c r="L50" i="1"/>
  <c r="L51" i="1" s="1"/>
  <c r="K50" i="1"/>
  <c r="K51" i="1" s="1"/>
  <c r="J50" i="1"/>
  <c r="I50" i="1"/>
  <c r="I51" i="1" s="1"/>
  <c r="H50" i="1"/>
  <c r="H51" i="1" s="1"/>
  <c r="G50" i="1"/>
  <c r="G51" i="1" s="1"/>
  <c r="F50" i="1"/>
  <c r="E50" i="1"/>
  <c r="D50" i="1"/>
  <c r="D51" i="1" s="1"/>
  <c r="C50" i="1"/>
  <c r="C51" i="1" s="1"/>
  <c r="B50" i="1"/>
  <c r="P49" i="1"/>
  <c r="H49" i="1"/>
  <c r="B49" i="1"/>
  <c r="T48" i="1"/>
  <c r="S48" i="1"/>
  <c r="R48" i="1"/>
  <c r="R49" i="1" s="1"/>
  <c r="Q48" i="1"/>
  <c r="Q49" i="1" s="1"/>
  <c r="P48" i="1"/>
  <c r="O48" i="1"/>
  <c r="O49" i="1" s="1"/>
  <c r="N48" i="1"/>
  <c r="N49" i="1" s="1"/>
  <c r="M48" i="1"/>
  <c r="M49" i="1" s="1"/>
  <c r="L48" i="1"/>
  <c r="K48" i="1"/>
  <c r="J48" i="1"/>
  <c r="J49" i="1" s="1"/>
  <c r="I48" i="1"/>
  <c r="I49" i="1" s="1"/>
  <c r="H48" i="1"/>
  <c r="G48" i="1"/>
  <c r="G49" i="1" s="1"/>
  <c r="F48" i="1"/>
  <c r="F49" i="1" s="1"/>
  <c r="E48" i="1"/>
  <c r="E49" i="1" s="1"/>
  <c r="D48" i="1"/>
  <c r="C48" i="1"/>
  <c r="B48" i="1"/>
  <c r="N47" i="1"/>
  <c r="F47" i="1"/>
  <c r="B47" i="1"/>
  <c r="T46" i="1"/>
  <c r="T47" i="1" s="1"/>
  <c r="S46" i="1"/>
  <c r="S47" i="1" s="1"/>
  <c r="R46" i="1"/>
  <c r="Q46" i="1"/>
  <c r="P46" i="1"/>
  <c r="P47" i="1" s="1"/>
  <c r="O46" i="1"/>
  <c r="O47" i="1" s="1"/>
  <c r="N46" i="1"/>
  <c r="M46" i="1"/>
  <c r="M47" i="1" s="1"/>
  <c r="L46" i="1"/>
  <c r="L47" i="1" s="1"/>
  <c r="K46" i="1"/>
  <c r="K47" i="1" s="1"/>
  <c r="J46" i="1"/>
  <c r="I46" i="1"/>
  <c r="H46" i="1"/>
  <c r="H47" i="1" s="1"/>
  <c r="G46" i="1"/>
  <c r="G47" i="1" s="1"/>
  <c r="F46" i="1"/>
  <c r="E46" i="1"/>
  <c r="E47" i="1" s="1"/>
  <c r="D46" i="1"/>
  <c r="D47" i="1" s="1"/>
  <c r="C46" i="1"/>
  <c r="C47" i="1" s="1"/>
  <c r="B46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T35" i="1"/>
  <c r="T85" i="1" s="1"/>
  <c r="S35" i="1"/>
  <c r="R35" i="1"/>
  <c r="Q35" i="1"/>
  <c r="P35" i="1"/>
  <c r="O35" i="1"/>
  <c r="N35" i="1"/>
  <c r="N85" i="1" s="1"/>
  <c r="M35" i="1"/>
  <c r="L35" i="1"/>
  <c r="K35" i="1"/>
  <c r="J35" i="1"/>
  <c r="I35" i="1"/>
  <c r="H35" i="1"/>
  <c r="G35" i="1"/>
  <c r="F35" i="1"/>
  <c r="E35" i="1"/>
  <c r="D35" i="1"/>
  <c r="C35" i="1"/>
  <c r="B35" i="1"/>
  <c r="T30" i="1"/>
  <c r="S30" i="1"/>
  <c r="S80" i="1" s="1"/>
  <c r="R30" i="1"/>
  <c r="Q30" i="1"/>
  <c r="P30" i="1"/>
  <c r="O30" i="1"/>
  <c r="N30" i="1"/>
  <c r="M30" i="1"/>
  <c r="M80" i="1" s="1"/>
  <c r="L30" i="1"/>
  <c r="K30" i="1"/>
  <c r="J30" i="1"/>
  <c r="I30" i="1"/>
  <c r="H30" i="1"/>
  <c r="G30" i="1"/>
  <c r="F30" i="1"/>
  <c r="E30" i="1"/>
  <c r="D30" i="1"/>
  <c r="C30" i="1"/>
  <c r="B30" i="1"/>
  <c r="T29" i="1"/>
  <c r="S29" i="1"/>
  <c r="R29" i="1"/>
  <c r="Q29" i="1"/>
  <c r="Q28" i="1" s="1"/>
  <c r="P29" i="1"/>
  <c r="P79" i="1" s="1"/>
  <c r="O29" i="1"/>
  <c r="O79" i="1" s="1"/>
  <c r="N29" i="1"/>
  <c r="N79" i="1" s="1"/>
  <c r="M29" i="1"/>
  <c r="L29" i="1"/>
  <c r="K29" i="1"/>
  <c r="J29" i="1"/>
  <c r="I29" i="1"/>
  <c r="H29" i="1"/>
  <c r="G29" i="1"/>
  <c r="G28" i="1" s="1"/>
  <c r="F29" i="1"/>
  <c r="E29" i="1"/>
  <c r="D29" i="1"/>
  <c r="C29" i="1"/>
  <c r="C79" i="1" s="1"/>
  <c r="B29" i="1"/>
  <c r="B79" i="1" s="1"/>
  <c r="T28" i="1"/>
  <c r="S28" i="1"/>
  <c r="P28" i="1"/>
  <c r="L28" i="1"/>
  <c r="K28" i="1"/>
  <c r="H28" i="1"/>
  <c r="D28" i="1"/>
  <c r="C28" i="1"/>
  <c r="T26" i="1"/>
  <c r="S26" i="1"/>
  <c r="S76" i="1" s="1"/>
  <c r="R26" i="1"/>
  <c r="Q26" i="1"/>
  <c r="Q24" i="1" s="1"/>
  <c r="P26" i="1"/>
  <c r="O26" i="1"/>
  <c r="N26" i="1"/>
  <c r="M26" i="1"/>
  <c r="L26" i="1"/>
  <c r="K26" i="1"/>
  <c r="J26" i="1"/>
  <c r="I26" i="1"/>
  <c r="I24" i="1" s="1"/>
  <c r="H26" i="1"/>
  <c r="G26" i="1"/>
  <c r="G24" i="1" s="1"/>
  <c r="F26" i="1"/>
  <c r="E26" i="1"/>
  <c r="D26" i="1"/>
  <c r="C26" i="1"/>
  <c r="B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F24" i="1"/>
  <c r="E24" i="1"/>
  <c r="T22" i="1"/>
  <c r="S22" i="1"/>
  <c r="R22" i="1"/>
  <c r="Q22" i="1"/>
  <c r="P22" i="1"/>
  <c r="O22" i="1"/>
  <c r="N22" i="1"/>
  <c r="M22" i="1"/>
  <c r="M20" i="1" s="1"/>
  <c r="L22" i="1"/>
  <c r="K22" i="1"/>
  <c r="J22" i="1"/>
  <c r="I22" i="1"/>
  <c r="H22" i="1"/>
  <c r="G22" i="1"/>
  <c r="F22" i="1"/>
  <c r="E22" i="1"/>
  <c r="D22" i="1"/>
  <c r="C22" i="1"/>
  <c r="B22" i="1"/>
  <c r="T21" i="1"/>
  <c r="S21" i="1"/>
  <c r="R21" i="1"/>
  <c r="Q21" i="1"/>
  <c r="P21" i="1"/>
  <c r="O21" i="1"/>
  <c r="N21" i="1"/>
  <c r="N20" i="1" s="1"/>
  <c r="M21" i="1"/>
  <c r="L21" i="1"/>
  <c r="K21" i="1"/>
  <c r="J21" i="1"/>
  <c r="I21" i="1"/>
  <c r="H21" i="1"/>
  <c r="G21" i="1"/>
  <c r="F21" i="1"/>
  <c r="E21" i="1"/>
  <c r="D21" i="1"/>
  <c r="C21" i="1"/>
  <c r="B21" i="1"/>
  <c r="R20" i="1"/>
  <c r="Q20" i="1"/>
  <c r="J20" i="1"/>
  <c r="I20" i="1"/>
  <c r="B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F17" i="1" s="1"/>
  <c r="E19" i="1"/>
  <c r="D19" i="1"/>
  <c r="C19" i="1"/>
  <c r="B19" i="1"/>
  <c r="T18" i="1"/>
  <c r="S18" i="1"/>
  <c r="R18" i="1"/>
  <c r="Q18" i="1"/>
  <c r="P18" i="1"/>
  <c r="O18" i="1"/>
  <c r="O17" i="1" s="1"/>
  <c r="N18" i="1"/>
  <c r="M18" i="1"/>
  <c r="L18" i="1"/>
  <c r="K18" i="1"/>
  <c r="J18" i="1"/>
  <c r="I18" i="1"/>
  <c r="H18" i="1"/>
  <c r="G18" i="1"/>
  <c r="F18" i="1"/>
  <c r="E18" i="1"/>
  <c r="D18" i="1"/>
  <c r="C18" i="1"/>
  <c r="C68" i="1" s="1"/>
  <c r="B18" i="1"/>
  <c r="S17" i="1"/>
  <c r="R17" i="1"/>
  <c r="K17" i="1"/>
  <c r="J17" i="1"/>
  <c r="C17" i="1"/>
  <c r="B17" i="1"/>
  <c r="T16" i="1"/>
  <c r="S16" i="1"/>
  <c r="R16" i="1"/>
  <c r="Q16" i="1"/>
  <c r="P16" i="1"/>
  <c r="O16" i="1"/>
  <c r="N16" i="1"/>
  <c r="M16" i="1"/>
  <c r="M14" i="1" s="1"/>
  <c r="L16" i="1"/>
  <c r="K16" i="1"/>
  <c r="J16" i="1"/>
  <c r="I16" i="1"/>
  <c r="H16" i="1"/>
  <c r="G16" i="1"/>
  <c r="G14" i="1" s="1"/>
  <c r="F16" i="1"/>
  <c r="E16" i="1"/>
  <c r="E14" i="1" s="1"/>
  <c r="D16" i="1"/>
  <c r="C16" i="1"/>
  <c r="B16" i="1"/>
  <c r="T15" i="1"/>
  <c r="S15" i="1"/>
  <c r="R15" i="1"/>
  <c r="Q15" i="1"/>
  <c r="P15" i="1"/>
  <c r="P14" i="1" s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T14" i="1"/>
  <c r="S14" i="1"/>
  <c r="L14" i="1"/>
  <c r="K14" i="1"/>
  <c r="D14" i="1"/>
  <c r="C14" i="1"/>
  <c r="T13" i="1"/>
  <c r="S13" i="1"/>
  <c r="R13" i="1"/>
  <c r="R63" i="1" s="1"/>
  <c r="Q13" i="1"/>
  <c r="P13" i="1"/>
  <c r="P11" i="1" s="1"/>
  <c r="O13" i="1"/>
  <c r="N13" i="1"/>
  <c r="N11" i="1" s="1"/>
  <c r="M13" i="1"/>
  <c r="L13" i="1"/>
  <c r="K13" i="1"/>
  <c r="J13" i="1"/>
  <c r="I13" i="1"/>
  <c r="H13" i="1"/>
  <c r="G13" i="1"/>
  <c r="F13" i="1"/>
  <c r="E13" i="1"/>
  <c r="D13" i="1"/>
  <c r="C13" i="1"/>
  <c r="B13" i="1"/>
  <c r="T12" i="1"/>
  <c r="S12" i="1"/>
  <c r="R12" i="1"/>
  <c r="Q12" i="1"/>
  <c r="Q11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T11" i="1"/>
  <c r="M11" i="1"/>
  <c r="L11" i="1"/>
  <c r="E11" i="1"/>
  <c r="D11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Q5" i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P5" i="1"/>
  <c r="C5" i="1"/>
  <c r="D5" i="1" s="1"/>
  <c r="E5" i="1" s="1"/>
  <c r="F5" i="1" s="1"/>
  <c r="G5" i="1" s="1"/>
  <c r="H5" i="1" s="1"/>
  <c r="I5" i="1" s="1"/>
  <c r="J5" i="1" s="1"/>
  <c r="K5" i="1" s="1"/>
  <c r="L5" i="1" s="1"/>
  <c r="O67" i="1" l="1"/>
  <c r="G74" i="1"/>
  <c r="F67" i="1"/>
  <c r="I74" i="1"/>
  <c r="Q74" i="1"/>
  <c r="P23" i="1"/>
  <c r="P107" i="1" s="1"/>
  <c r="R67" i="1"/>
  <c r="L69" i="1"/>
  <c r="R75" i="1"/>
  <c r="J47" i="1"/>
  <c r="I47" i="1"/>
  <c r="F51" i="1"/>
  <c r="E51" i="1"/>
  <c r="N51" i="1"/>
  <c r="M51" i="1"/>
  <c r="E92" i="1"/>
  <c r="B62" i="1"/>
  <c r="J62" i="1"/>
  <c r="J61" i="1" s="1"/>
  <c r="R62" i="1"/>
  <c r="R61" i="1" s="1"/>
  <c r="G63" i="1"/>
  <c r="O63" i="1"/>
  <c r="I65" i="1"/>
  <c r="I64" i="1" s="1"/>
  <c r="Q65" i="1"/>
  <c r="Q64" i="1" s="1"/>
  <c r="F66" i="1"/>
  <c r="N66" i="1"/>
  <c r="C67" i="1"/>
  <c r="K67" i="1"/>
  <c r="S67" i="1"/>
  <c r="H68" i="1"/>
  <c r="P68" i="1"/>
  <c r="E69" i="1"/>
  <c r="M69" i="1"/>
  <c r="F74" i="1"/>
  <c r="N74" i="1"/>
  <c r="C75" i="1"/>
  <c r="K75" i="1"/>
  <c r="S75" i="1"/>
  <c r="H76" i="1"/>
  <c r="P76" i="1"/>
  <c r="C85" i="1"/>
  <c r="K85" i="1"/>
  <c r="S85" i="1"/>
  <c r="H65" i="1"/>
  <c r="O66" i="1"/>
  <c r="Q68" i="1"/>
  <c r="L75" i="1"/>
  <c r="G11" i="1"/>
  <c r="O11" i="1"/>
  <c r="D62" i="1"/>
  <c r="L62" i="1"/>
  <c r="T62" i="1"/>
  <c r="I63" i="1"/>
  <c r="Q63" i="1"/>
  <c r="F14" i="1"/>
  <c r="N14" i="1"/>
  <c r="N23" i="1" s="1"/>
  <c r="C65" i="1"/>
  <c r="K65" i="1"/>
  <c r="K64" i="1" s="1"/>
  <c r="S65" i="1"/>
  <c r="H66" i="1"/>
  <c r="P66" i="1"/>
  <c r="E17" i="1"/>
  <c r="M17" i="1"/>
  <c r="B68" i="1"/>
  <c r="J68" i="1"/>
  <c r="R68" i="1"/>
  <c r="G69" i="1"/>
  <c r="O69" i="1"/>
  <c r="D20" i="1"/>
  <c r="L20" i="1"/>
  <c r="T20" i="1"/>
  <c r="H24" i="1"/>
  <c r="P24" i="1"/>
  <c r="E75" i="1"/>
  <c r="M75" i="1"/>
  <c r="B76" i="1"/>
  <c r="J76" i="1"/>
  <c r="R76" i="1"/>
  <c r="H78" i="1"/>
  <c r="J67" i="1"/>
  <c r="J75" i="1"/>
  <c r="T78" i="1"/>
  <c r="E87" i="1"/>
  <c r="L49" i="1"/>
  <c r="K49" i="1"/>
  <c r="H63" i="1"/>
  <c r="J65" i="1"/>
  <c r="L17" i="1"/>
  <c r="N69" i="1"/>
  <c r="D75" i="1"/>
  <c r="D78" i="1"/>
  <c r="H11" i="1"/>
  <c r="O14" i="1"/>
  <c r="N17" i="1"/>
  <c r="E20" i="1"/>
  <c r="F75" i="1"/>
  <c r="N75" i="1"/>
  <c r="C76" i="1"/>
  <c r="K76" i="1"/>
  <c r="E28" i="1"/>
  <c r="E79" i="1"/>
  <c r="M79" i="1"/>
  <c r="M28" i="1"/>
  <c r="B80" i="1"/>
  <c r="B28" i="1"/>
  <c r="J80" i="1"/>
  <c r="J28" i="1"/>
  <c r="R80" i="1"/>
  <c r="R28" i="1"/>
  <c r="D65" i="1"/>
  <c r="K68" i="1"/>
  <c r="I62" i="1"/>
  <c r="N63" i="1"/>
  <c r="E66" i="1"/>
  <c r="G68" i="1"/>
  <c r="T69" i="1"/>
  <c r="B75" i="1"/>
  <c r="I79" i="1"/>
  <c r="I28" i="1"/>
  <c r="M87" i="1"/>
  <c r="R47" i="1"/>
  <c r="Q47" i="1"/>
  <c r="K62" i="1"/>
  <c r="K61" i="1" s="1"/>
  <c r="G66" i="1"/>
  <c r="I68" i="1"/>
  <c r="C20" i="1"/>
  <c r="S20" i="1"/>
  <c r="I76" i="1"/>
  <c r="I11" i="1"/>
  <c r="F62" i="1"/>
  <c r="N62" i="1"/>
  <c r="C63" i="1"/>
  <c r="K63" i="1"/>
  <c r="S63" i="1"/>
  <c r="H14" i="1"/>
  <c r="E65" i="1"/>
  <c r="E64" i="1" s="1"/>
  <c r="M65" i="1"/>
  <c r="B66" i="1"/>
  <c r="J66" i="1"/>
  <c r="R66" i="1"/>
  <c r="G17" i="1"/>
  <c r="D68" i="1"/>
  <c r="L68" i="1"/>
  <c r="T68" i="1"/>
  <c r="I69" i="1"/>
  <c r="Q69" i="1"/>
  <c r="F20" i="1"/>
  <c r="E23" i="1"/>
  <c r="B24" i="1"/>
  <c r="J24" i="1"/>
  <c r="R24" i="1"/>
  <c r="G75" i="1"/>
  <c r="O75" i="1"/>
  <c r="D76" i="1"/>
  <c r="L76" i="1"/>
  <c r="L78" i="1"/>
  <c r="D54" i="1"/>
  <c r="L54" i="1"/>
  <c r="T54" i="1"/>
  <c r="E62" i="1"/>
  <c r="L65" i="1"/>
  <c r="L64" i="1" s="1"/>
  <c r="S68" i="1"/>
  <c r="F63" i="1"/>
  <c r="P65" i="1"/>
  <c r="P64" i="1" s="1"/>
  <c r="B67" i="1"/>
  <c r="D69" i="1"/>
  <c r="M74" i="1"/>
  <c r="O76" i="1"/>
  <c r="Q78" i="1"/>
  <c r="D49" i="1"/>
  <c r="C49" i="1"/>
  <c r="F11" i="1"/>
  <c r="S62" i="1"/>
  <c r="S61" i="1" s="1"/>
  <c r="B65" i="1"/>
  <c r="B64" i="1" s="1"/>
  <c r="D17" i="1"/>
  <c r="D23" i="1" s="1"/>
  <c r="F69" i="1"/>
  <c r="Q76" i="1"/>
  <c r="B11" i="1"/>
  <c r="J11" i="1"/>
  <c r="R11" i="1"/>
  <c r="G62" i="1"/>
  <c r="G61" i="1" s="1"/>
  <c r="O62" i="1"/>
  <c r="O61" i="1" s="1"/>
  <c r="D63" i="1"/>
  <c r="L63" i="1"/>
  <c r="T63" i="1"/>
  <c r="I14" i="1"/>
  <c r="Q14" i="1"/>
  <c r="F65" i="1"/>
  <c r="F64" i="1" s="1"/>
  <c r="N65" i="1"/>
  <c r="N64" i="1" s="1"/>
  <c r="C66" i="1"/>
  <c r="K66" i="1"/>
  <c r="S66" i="1"/>
  <c r="H17" i="1"/>
  <c r="P17" i="1"/>
  <c r="E99" i="1"/>
  <c r="E68" i="1"/>
  <c r="M68" i="1"/>
  <c r="B69" i="1"/>
  <c r="J69" i="1"/>
  <c r="R69" i="1"/>
  <c r="G20" i="1"/>
  <c r="O20" i="1"/>
  <c r="C24" i="1"/>
  <c r="K24" i="1"/>
  <c r="S24" i="1"/>
  <c r="H75" i="1"/>
  <c r="P106" i="1"/>
  <c r="P75" i="1"/>
  <c r="E107" i="1"/>
  <c r="E76" i="1"/>
  <c r="P78" i="1"/>
  <c r="G78" i="1"/>
  <c r="M62" i="1"/>
  <c r="T65" i="1"/>
  <c r="T64" i="1" s="1"/>
  <c r="H69" i="1"/>
  <c r="Q62" i="1"/>
  <c r="Q61" i="1" s="1"/>
  <c r="M66" i="1"/>
  <c r="O68" i="1"/>
  <c r="E105" i="1"/>
  <c r="E74" i="1"/>
  <c r="G76" i="1"/>
  <c r="T49" i="1"/>
  <c r="S49" i="1"/>
  <c r="C62" i="1"/>
  <c r="C61" i="1" s="1"/>
  <c r="P63" i="1"/>
  <c r="R65" i="1"/>
  <c r="T17" i="1"/>
  <c r="K20" i="1"/>
  <c r="O24" i="1"/>
  <c r="T75" i="1"/>
  <c r="C11" i="1"/>
  <c r="K11" i="1"/>
  <c r="S11" i="1"/>
  <c r="H62" i="1"/>
  <c r="H61" i="1" s="1"/>
  <c r="P62" i="1"/>
  <c r="E94" i="1"/>
  <c r="E63" i="1"/>
  <c r="M63" i="1"/>
  <c r="B14" i="1"/>
  <c r="J14" i="1"/>
  <c r="R14" i="1"/>
  <c r="G65" i="1"/>
  <c r="G64" i="1" s="1"/>
  <c r="O65" i="1"/>
  <c r="O64" i="1" s="1"/>
  <c r="D66" i="1"/>
  <c r="L66" i="1"/>
  <c r="T66" i="1"/>
  <c r="I17" i="1"/>
  <c r="Q17" i="1"/>
  <c r="F68" i="1"/>
  <c r="N68" i="1"/>
  <c r="C69" i="1"/>
  <c r="K69" i="1"/>
  <c r="S69" i="1"/>
  <c r="H20" i="1"/>
  <c r="P20" i="1"/>
  <c r="E102" i="1"/>
  <c r="D24" i="1"/>
  <c r="L24" i="1"/>
  <c r="T24" i="1"/>
  <c r="I75" i="1"/>
  <c r="Q75" i="1"/>
  <c r="F76" i="1"/>
  <c r="N76" i="1"/>
  <c r="B63" i="1"/>
  <c r="I66" i="1"/>
  <c r="P69" i="1"/>
  <c r="O28" i="1"/>
  <c r="L79" i="1"/>
  <c r="T79" i="1"/>
  <c r="I80" i="1"/>
  <c r="Q80" i="1"/>
  <c r="B85" i="1"/>
  <c r="J85" i="1"/>
  <c r="R85" i="1"/>
  <c r="D87" i="1"/>
  <c r="L87" i="1"/>
  <c r="T87" i="1"/>
  <c r="T76" i="1"/>
  <c r="T80" i="1"/>
  <c r="E116" i="1"/>
  <c r="E85" i="1"/>
  <c r="M85" i="1"/>
  <c r="G87" i="1"/>
  <c r="O87" i="1"/>
  <c r="M76" i="1"/>
  <c r="D79" i="1"/>
  <c r="C80" i="1"/>
  <c r="E111" i="1"/>
  <c r="H87" i="1"/>
  <c r="P118" i="1"/>
  <c r="P87" i="1"/>
  <c r="D80" i="1"/>
  <c r="Q79" i="1"/>
  <c r="F80" i="1"/>
  <c r="N80" i="1"/>
  <c r="G85" i="1"/>
  <c r="O85" i="1"/>
  <c r="I87" i="1"/>
  <c r="Q87" i="1"/>
  <c r="F79" i="1"/>
  <c r="E80" i="1"/>
  <c r="D85" i="1"/>
  <c r="J79" i="1"/>
  <c r="R79" i="1"/>
  <c r="G80" i="1"/>
  <c r="O80" i="1"/>
  <c r="H85" i="1"/>
  <c r="P85" i="1"/>
  <c r="B87" i="1"/>
  <c r="J87" i="1"/>
  <c r="R87" i="1"/>
  <c r="G79" i="1"/>
  <c r="K80" i="1"/>
  <c r="F85" i="1"/>
  <c r="F87" i="1"/>
  <c r="F28" i="1"/>
  <c r="N28" i="1"/>
  <c r="K79" i="1"/>
  <c r="S79" i="1"/>
  <c r="H80" i="1"/>
  <c r="P80" i="1"/>
  <c r="I85" i="1"/>
  <c r="Q85" i="1"/>
  <c r="C87" i="1"/>
  <c r="K87" i="1"/>
  <c r="S87" i="1"/>
  <c r="C78" i="1"/>
  <c r="K78" i="1"/>
  <c r="S78" i="1"/>
  <c r="H79" i="1"/>
  <c r="L80" i="1"/>
  <c r="L85" i="1"/>
  <c r="N87" i="1"/>
  <c r="N104" i="1" l="1"/>
  <c r="N73" i="1"/>
  <c r="N32" i="1"/>
  <c r="N27" i="1"/>
  <c r="N100" i="1"/>
  <c r="N102" i="1"/>
  <c r="N99" i="1"/>
  <c r="N111" i="1"/>
  <c r="N92" i="1"/>
  <c r="N97" i="1"/>
  <c r="N106" i="1"/>
  <c r="N93" i="1"/>
  <c r="N110" i="1"/>
  <c r="N118" i="1"/>
  <c r="N96" i="1"/>
  <c r="N105" i="1"/>
  <c r="N94" i="1"/>
  <c r="N101" i="1"/>
  <c r="N103" i="1"/>
  <c r="N116" i="1"/>
  <c r="N107" i="1"/>
  <c r="D104" i="1"/>
  <c r="D73" i="1"/>
  <c r="D27" i="1"/>
  <c r="D32" i="1"/>
  <c r="D107" i="1"/>
  <c r="D95" i="1"/>
  <c r="D92" i="1"/>
  <c r="D97" i="1"/>
  <c r="D110" i="1"/>
  <c r="D106" i="1"/>
  <c r="D94" i="1"/>
  <c r="D102" i="1"/>
  <c r="D118" i="1"/>
  <c r="D93" i="1"/>
  <c r="D96" i="1"/>
  <c r="D100" i="1"/>
  <c r="D103" i="1"/>
  <c r="D99" i="1"/>
  <c r="D116" i="1"/>
  <c r="D111" i="1"/>
  <c r="D109" i="1"/>
  <c r="J23" i="1"/>
  <c r="P116" i="1"/>
  <c r="L74" i="1"/>
  <c r="L105" i="1"/>
  <c r="H101" i="1"/>
  <c r="E104" i="1"/>
  <c r="E73" i="1"/>
  <c r="E32" i="1"/>
  <c r="E27" i="1"/>
  <c r="M64" i="1"/>
  <c r="R109" i="1"/>
  <c r="R78" i="1"/>
  <c r="H23" i="1"/>
  <c r="L67" i="1"/>
  <c r="H105" i="1"/>
  <c r="H74" i="1"/>
  <c r="S64" i="1"/>
  <c r="D61" i="1"/>
  <c r="S23" i="1"/>
  <c r="S101" i="1"/>
  <c r="M78" i="1"/>
  <c r="M98" i="1"/>
  <c r="M67" i="1"/>
  <c r="P111" i="1"/>
  <c r="N109" i="1"/>
  <c r="N78" i="1"/>
  <c r="D105" i="1"/>
  <c r="D74" i="1"/>
  <c r="M61" i="1"/>
  <c r="P98" i="1"/>
  <c r="P67" i="1"/>
  <c r="R92" i="1"/>
  <c r="R23" i="1"/>
  <c r="D98" i="1"/>
  <c r="D67" i="1"/>
  <c r="P103" i="1"/>
  <c r="G67" i="1"/>
  <c r="E97" i="1"/>
  <c r="J64" i="1"/>
  <c r="E100" i="1"/>
  <c r="P104" i="1"/>
  <c r="P27" i="1"/>
  <c r="P73" i="1"/>
  <c r="P32" i="1"/>
  <c r="O78" i="1"/>
  <c r="Q67" i="1"/>
  <c r="K23" i="1"/>
  <c r="R64" i="1"/>
  <c r="B23" i="1"/>
  <c r="B95" i="1" s="1"/>
  <c r="E61" i="1"/>
  <c r="E70" i="1" s="1"/>
  <c r="E96" i="1"/>
  <c r="N61" i="1"/>
  <c r="C101" i="1"/>
  <c r="J109" i="1"/>
  <c r="J78" i="1"/>
  <c r="E98" i="1"/>
  <c r="E67" i="1"/>
  <c r="G92" i="1"/>
  <c r="G23" i="1"/>
  <c r="P99" i="1"/>
  <c r="P92" i="1"/>
  <c r="O23" i="1"/>
  <c r="O109" i="1" s="1"/>
  <c r="I67" i="1"/>
  <c r="C23" i="1"/>
  <c r="P109" i="1"/>
  <c r="R105" i="1"/>
  <c r="R74" i="1"/>
  <c r="H95" i="1"/>
  <c r="I61" i="1"/>
  <c r="E110" i="1"/>
  <c r="N98" i="1"/>
  <c r="N67" i="1"/>
  <c r="C64" i="1"/>
  <c r="T61" i="1"/>
  <c r="H64" i="1"/>
  <c r="L23" i="1"/>
  <c r="L98" i="1" s="1"/>
  <c r="H98" i="1"/>
  <c r="H67" i="1"/>
  <c r="P110" i="1"/>
  <c r="S105" i="1"/>
  <c r="S74" i="1"/>
  <c r="O101" i="1"/>
  <c r="P96" i="1"/>
  <c r="J105" i="1"/>
  <c r="J74" i="1"/>
  <c r="F61" i="1"/>
  <c r="E103" i="1"/>
  <c r="P97" i="1"/>
  <c r="F78" i="1"/>
  <c r="P61" i="1"/>
  <c r="P70" i="1" s="1"/>
  <c r="P94" i="1"/>
  <c r="K74" i="1"/>
  <c r="G101" i="1"/>
  <c r="F23" i="1"/>
  <c r="B105" i="1"/>
  <c r="B74" i="1"/>
  <c r="I78" i="1"/>
  <c r="B109" i="1"/>
  <c r="B78" i="1"/>
  <c r="E109" i="1"/>
  <c r="E78" i="1"/>
  <c r="E101" i="1"/>
  <c r="E106" i="1"/>
  <c r="L101" i="1"/>
  <c r="N95" i="1"/>
  <c r="L61" i="1"/>
  <c r="P102" i="1"/>
  <c r="Q23" i="1"/>
  <c r="E95" i="1"/>
  <c r="T98" i="1"/>
  <c r="T67" i="1"/>
  <c r="T74" i="1"/>
  <c r="P101" i="1"/>
  <c r="R95" i="1"/>
  <c r="P93" i="1"/>
  <c r="O105" i="1"/>
  <c r="O74" i="1"/>
  <c r="C105" i="1"/>
  <c r="C74" i="1"/>
  <c r="M23" i="1"/>
  <c r="I23" i="1"/>
  <c r="I92" i="1" s="1"/>
  <c r="D64" i="1"/>
  <c r="T23" i="1"/>
  <c r="T101" i="1" s="1"/>
  <c r="P100" i="1"/>
  <c r="E93" i="1"/>
  <c r="E118" i="1"/>
  <c r="P105" i="1"/>
  <c r="P74" i="1"/>
  <c r="D101" i="1"/>
  <c r="F95" i="1"/>
  <c r="B61" i="1"/>
  <c r="P95" i="1"/>
  <c r="K104" i="1" l="1"/>
  <c r="K73" i="1"/>
  <c r="K70" i="1" s="1"/>
  <c r="K32" i="1"/>
  <c r="K27" i="1"/>
  <c r="K106" i="1"/>
  <c r="K110" i="1"/>
  <c r="K97" i="1"/>
  <c r="K103" i="1"/>
  <c r="K102" i="1"/>
  <c r="K100" i="1"/>
  <c r="K99" i="1"/>
  <c r="K96" i="1"/>
  <c r="K116" i="1"/>
  <c r="K98" i="1"/>
  <c r="K95" i="1"/>
  <c r="K93" i="1"/>
  <c r="K118" i="1"/>
  <c r="K107" i="1"/>
  <c r="K94" i="1"/>
  <c r="K109" i="1"/>
  <c r="K111" i="1"/>
  <c r="D108" i="1"/>
  <c r="D31" i="1"/>
  <c r="D77" i="1"/>
  <c r="Q104" i="1"/>
  <c r="Q27" i="1"/>
  <c r="Q73" i="1"/>
  <c r="Q70" i="1" s="1"/>
  <c r="Q32" i="1"/>
  <c r="Q92" i="1"/>
  <c r="Q101" i="1"/>
  <c r="Q118" i="1"/>
  <c r="Q105" i="1"/>
  <c r="Q93" i="1"/>
  <c r="Q97" i="1"/>
  <c r="Q107" i="1"/>
  <c r="Q116" i="1"/>
  <c r="Q109" i="1"/>
  <c r="Q102" i="1"/>
  <c r="Q106" i="1"/>
  <c r="Q111" i="1"/>
  <c r="Q110" i="1"/>
  <c r="Q96" i="1"/>
  <c r="Q94" i="1"/>
  <c r="Q99" i="1"/>
  <c r="Q100" i="1"/>
  <c r="Q103" i="1"/>
  <c r="F104" i="1"/>
  <c r="F73" i="1"/>
  <c r="F32" i="1"/>
  <c r="F27" i="1"/>
  <c r="F97" i="1"/>
  <c r="F94" i="1"/>
  <c r="F106" i="1"/>
  <c r="F93" i="1"/>
  <c r="F116" i="1"/>
  <c r="F105" i="1"/>
  <c r="F110" i="1"/>
  <c r="F118" i="1"/>
  <c r="F96" i="1"/>
  <c r="F98" i="1"/>
  <c r="F102" i="1"/>
  <c r="F107" i="1"/>
  <c r="F99" i="1"/>
  <c r="F111" i="1"/>
  <c r="F100" i="1"/>
  <c r="F103" i="1"/>
  <c r="C104" i="1"/>
  <c r="C73" i="1"/>
  <c r="C70" i="1" s="1"/>
  <c r="C32" i="1"/>
  <c r="C27" i="1"/>
  <c r="C94" i="1"/>
  <c r="C116" i="1"/>
  <c r="C96" i="1"/>
  <c r="C102" i="1"/>
  <c r="C100" i="1"/>
  <c r="C118" i="1"/>
  <c r="C98" i="1"/>
  <c r="C99" i="1"/>
  <c r="C103" i="1"/>
  <c r="C111" i="1"/>
  <c r="C106" i="1"/>
  <c r="C109" i="1"/>
  <c r="C110" i="1"/>
  <c r="C95" i="1"/>
  <c r="C97" i="1"/>
  <c r="C93" i="1"/>
  <c r="C107" i="1"/>
  <c r="N70" i="1"/>
  <c r="Q98" i="1"/>
  <c r="O95" i="1"/>
  <c r="K101" i="1"/>
  <c r="I104" i="1"/>
  <c r="I27" i="1"/>
  <c r="I73" i="1"/>
  <c r="I70" i="1" s="1"/>
  <c r="I32" i="1"/>
  <c r="I116" i="1"/>
  <c r="I101" i="1"/>
  <c r="I97" i="1"/>
  <c r="I93" i="1"/>
  <c r="I99" i="1"/>
  <c r="I106" i="1"/>
  <c r="I111" i="1"/>
  <c r="I102" i="1"/>
  <c r="I96" i="1"/>
  <c r="I94" i="1"/>
  <c r="I107" i="1"/>
  <c r="I103" i="1"/>
  <c r="I118" i="1"/>
  <c r="I105" i="1"/>
  <c r="I110" i="1"/>
  <c r="I100" i="1"/>
  <c r="K92" i="1"/>
  <c r="M104" i="1"/>
  <c r="M73" i="1"/>
  <c r="M32" i="1"/>
  <c r="M27" i="1"/>
  <c r="M100" i="1"/>
  <c r="M93" i="1"/>
  <c r="M105" i="1"/>
  <c r="M99" i="1"/>
  <c r="M107" i="1"/>
  <c r="M95" i="1"/>
  <c r="M102" i="1"/>
  <c r="M116" i="1"/>
  <c r="M106" i="1"/>
  <c r="M118" i="1"/>
  <c r="M97" i="1"/>
  <c r="M94" i="1"/>
  <c r="M111" i="1"/>
  <c r="M101" i="1"/>
  <c r="M92" i="1"/>
  <c r="M110" i="1"/>
  <c r="M96" i="1"/>
  <c r="M103" i="1"/>
  <c r="F92" i="1"/>
  <c r="F109" i="1"/>
  <c r="C92" i="1"/>
  <c r="G104" i="1"/>
  <c r="G73" i="1"/>
  <c r="G70" i="1" s="1"/>
  <c r="G32" i="1"/>
  <c r="G27" i="1"/>
  <c r="G99" i="1"/>
  <c r="G97" i="1"/>
  <c r="G94" i="1"/>
  <c r="G96" i="1"/>
  <c r="G116" i="1"/>
  <c r="G103" i="1"/>
  <c r="G95" i="1"/>
  <c r="G107" i="1"/>
  <c r="G111" i="1"/>
  <c r="G102" i="1"/>
  <c r="G100" i="1"/>
  <c r="G106" i="1"/>
  <c r="G109" i="1"/>
  <c r="G105" i="1"/>
  <c r="G110" i="1"/>
  <c r="G93" i="1"/>
  <c r="G118" i="1"/>
  <c r="R104" i="1"/>
  <c r="R73" i="1"/>
  <c r="R70" i="1" s="1"/>
  <c r="R32" i="1"/>
  <c r="R27" i="1"/>
  <c r="R98" i="1"/>
  <c r="R107" i="1"/>
  <c r="R99" i="1"/>
  <c r="R116" i="1"/>
  <c r="R93" i="1"/>
  <c r="R96" i="1"/>
  <c r="R101" i="1"/>
  <c r="R94" i="1"/>
  <c r="R102" i="1"/>
  <c r="R97" i="1"/>
  <c r="R111" i="1"/>
  <c r="R110" i="1"/>
  <c r="R106" i="1"/>
  <c r="R103" i="1"/>
  <c r="R100" i="1"/>
  <c r="R118" i="1"/>
  <c r="M109" i="1"/>
  <c r="E108" i="1"/>
  <c r="E31" i="1"/>
  <c r="E77" i="1"/>
  <c r="P108" i="1"/>
  <c r="P31" i="1"/>
  <c r="P77" i="1"/>
  <c r="I95" i="1"/>
  <c r="E113" i="1"/>
  <c r="E82" i="1"/>
  <c r="E36" i="1"/>
  <c r="J104" i="1"/>
  <c r="J73" i="1"/>
  <c r="J70" i="1" s="1"/>
  <c r="J32" i="1"/>
  <c r="J27" i="1"/>
  <c r="J99" i="1"/>
  <c r="J116" i="1"/>
  <c r="J93" i="1"/>
  <c r="J97" i="1"/>
  <c r="J118" i="1"/>
  <c r="J101" i="1"/>
  <c r="J106" i="1"/>
  <c r="J94" i="1"/>
  <c r="J102" i="1"/>
  <c r="J111" i="1"/>
  <c r="J103" i="1"/>
  <c r="J96" i="1"/>
  <c r="J107" i="1"/>
  <c r="J98" i="1"/>
  <c r="J110" i="1"/>
  <c r="J100" i="1"/>
  <c r="N108" i="1"/>
  <c r="N77" i="1"/>
  <c r="N31" i="1"/>
  <c r="L70" i="1"/>
  <c r="T105" i="1"/>
  <c r="Q95" i="1"/>
  <c r="L104" i="1"/>
  <c r="L73" i="1"/>
  <c r="L32" i="1"/>
  <c r="L27" i="1"/>
  <c r="L103" i="1"/>
  <c r="L93" i="1"/>
  <c r="L116" i="1"/>
  <c r="L111" i="1"/>
  <c r="L94" i="1"/>
  <c r="L99" i="1"/>
  <c r="L109" i="1"/>
  <c r="L100" i="1"/>
  <c r="L95" i="1"/>
  <c r="L106" i="1"/>
  <c r="L107" i="1"/>
  <c r="L102" i="1"/>
  <c r="L110" i="1"/>
  <c r="L118" i="1"/>
  <c r="L96" i="1"/>
  <c r="L92" i="1"/>
  <c r="L97" i="1"/>
  <c r="I98" i="1"/>
  <c r="B104" i="1"/>
  <c r="B73" i="1"/>
  <c r="B32" i="1"/>
  <c r="B27" i="1"/>
  <c r="B111" i="1"/>
  <c r="B97" i="1"/>
  <c r="B101" i="1"/>
  <c r="B94" i="1"/>
  <c r="B102" i="1"/>
  <c r="B100" i="1"/>
  <c r="B103" i="1"/>
  <c r="B118" i="1"/>
  <c r="B98" i="1"/>
  <c r="B96" i="1"/>
  <c r="B107" i="1"/>
  <c r="B99" i="1"/>
  <c r="B116" i="1"/>
  <c r="B110" i="1"/>
  <c r="B93" i="1"/>
  <c r="B106" i="1"/>
  <c r="S104" i="1"/>
  <c r="S73" i="1"/>
  <c r="S70" i="1" s="1"/>
  <c r="S32" i="1"/>
  <c r="S27" i="1"/>
  <c r="S98" i="1"/>
  <c r="S116" i="1"/>
  <c r="S109" i="1"/>
  <c r="S118" i="1"/>
  <c r="S94" i="1"/>
  <c r="S106" i="1"/>
  <c r="S93" i="1"/>
  <c r="S110" i="1"/>
  <c r="S97" i="1"/>
  <c r="S95" i="1"/>
  <c r="S103" i="1"/>
  <c r="S102" i="1"/>
  <c r="S96" i="1"/>
  <c r="S99" i="1"/>
  <c r="S111" i="1"/>
  <c r="S100" i="1"/>
  <c r="S107" i="1"/>
  <c r="H104" i="1"/>
  <c r="H27" i="1"/>
  <c r="H73" i="1"/>
  <c r="H70" i="1" s="1"/>
  <c r="H32" i="1"/>
  <c r="H97" i="1"/>
  <c r="H102" i="1"/>
  <c r="H110" i="1"/>
  <c r="H99" i="1"/>
  <c r="H96" i="1"/>
  <c r="H94" i="1"/>
  <c r="H106" i="1"/>
  <c r="H107" i="1"/>
  <c r="H109" i="1"/>
  <c r="H111" i="1"/>
  <c r="H103" i="1"/>
  <c r="H100" i="1"/>
  <c r="H93" i="1"/>
  <c r="H118" i="1"/>
  <c r="H116" i="1"/>
  <c r="J92" i="1"/>
  <c r="N113" i="1"/>
  <c r="N82" i="1"/>
  <c r="N36" i="1"/>
  <c r="F70" i="1"/>
  <c r="I109" i="1"/>
  <c r="O104" i="1"/>
  <c r="O73" i="1"/>
  <c r="O70" i="1" s="1"/>
  <c r="O32" i="1"/>
  <c r="O27" i="1"/>
  <c r="O111" i="1"/>
  <c r="O93" i="1"/>
  <c r="O118" i="1"/>
  <c r="O97" i="1"/>
  <c r="O107" i="1"/>
  <c r="O98" i="1"/>
  <c r="O96" i="1"/>
  <c r="O116" i="1"/>
  <c r="O102" i="1"/>
  <c r="O100" i="1"/>
  <c r="O103" i="1"/>
  <c r="O106" i="1"/>
  <c r="O99" i="1"/>
  <c r="O110" i="1"/>
  <c r="O94" i="1"/>
  <c r="B92" i="1"/>
  <c r="P113" i="1"/>
  <c r="P82" i="1"/>
  <c r="P36" i="1"/>
  <c r="S92" i="1"/>
  <c r="H92" i="1"/>
  <c r="B70" i="1"/>
  <c r="T104" i="1"/>
  <c r="T27" i="1"/>
  <c r="T73" i="1"/>
  <c r="T70" i="1" s="1"/>
  <c r="T32" i="1"/>
  <c r="T96" i="1"/>
  <c r="T110" i="1"/>
  <c r="T118" i="1"/>
  <c r="T103" i="1"/>
  <c r="T106" i="1"/>
  <c r="T97" i="1"/>
  <c r="T116" i="1"/>
  <c r="T111" i="1"/>
  <c r="T93" i="1"/>
  <c r="T100" i="1"/>
  <c r="T109" i="1"/>
  <c r="T95" i="1"/>
  <c r="T99" i="1"/>
  <c r="T92" i="1"/>
  <c r="T107" i="1"/>
  <c r="T102" i="1"/>
  <c r="T94" i="1"/>
  <c r="F101" i="1"/>
  <c r="K105" i="1"/>
  <c r="O92" i="1"/>
  <c r="G98" i="1"/>
  <c r="M70" i="1"/>
  <c r="D70" i="1"/>
  <c r="J95" i="1"/>
  <c r="D82" i="1"/>
  <c r="D36" i="1"/>
  <c r="D113" i="1"/>
  <c r="P86" i="1" l="1"/>
  <c r="P117" i="1"/>
  <c r="P34" i="1"/>
  <c r="D112" i="1"/>
  <c r="D81" i="1"/>
  <c r="C108" i="1"/>
  <c r="C31" i="1"/>
  <c r="C77" i="1"/>
  <c r="S113" i="1"/>
  <c r="S82" i="1"/>
  <c r="S36" i="1"/>
  <c r="N112" i="1"/>
  <c r="N81" i="1"/>
  <c r="E112" i="1"/>
  <c r="E81" i="1"/>
  <c r="G108" i="1"/>
  <c r="G77" i="1"/>
  <c r="G31" i="1"/>
  <c r="I108" i="1"/>
  <c r="I31" i="1"/>
  <c r="I77" i="1"/>
  <c r="C113" i="1"/>
  <c r="C82" i="1"/>
  <c r="C36" i="1"/>
  <c r="T82" i="1"/>
  <c r="T36" i="1"/>
  <c r="T113" i="1"/>
  <c r="T108" i="1"/>
  <c r="T31" i="1"/>
  <c r="T77" i="1"/>
  <c r="O108" i="1"/>
  <c r="O77" i="1"/>
  <c r="O31" i="1"/>
  <c r="L108" i="1"/>
  <c r="L31" i="1"/>
  <c r="L77" i="1"/>
  <c r="G113" i="1"/>
  <c r="G82" i="1"/>
  <c r="G36" i="1"/>
  <c r="M108" i="1"/>
  <c r="M31" i="1"/>
  <c r="M77" i="1"/>
  <c r="Q113" i="1"/>
  <c r="Q82" i="1"/>
  <c r="Q36" i="1"/>
  <c r="K108" i="1"/>
  <c r="K31" i="1"/>
  <c r="K77" i="1"/>
  <c r="E117" i="1"/>
  <c r="E86" i="1"/>
  <c r="E34" i="1"/>
  <c r="H113" i="1"/>
  <c r="H82" i="1"/>
  <c r="H36" i="1"/>
  <c r="L82" i="1"/>
  <c r="L36" i="1"/>
  <c r="L113" i="1"/>
  <c r="M113" i="1"/>
  <c r="M36" i="1"/>
  <c r="M82" i="1"/>
  <c r="K113" i="1"/>
  <c r="K82" i="1"/>
  <c r="K36" i="1"/>
  <c r="I113" i="1"/>
  <c r="I82" i="1"/>
  <c r="I36" i="1"/>
  <c r="N117" i="1"/>
  <c r="N86" i="1"/>
  <c r="N34" i="1"/>
  <c r="S31" i="1"/>
  <c r="S77" i="1"/>
  <c r="S108" i="1"/>
  <c r="O113" i="1"/>
  <c r="O82" i="1"/>
  <c r="O36" i="1"/>
  <c r="B108" i="1"/>
  <c r="B31" i="1"/>
  <c r="B77" i="1"/>
  <c r="J108" i="1"/>
  <c r="J31" i="1"/>
  <c r="J77" i="1"/>
  <c r="R108" i="1"/>
  <c r="R31" i="1"/>
  <c r="R77" i="1"/>
  <c r="F108" i="1"/>
  <c r="F77" i="1"/>
  <c r="F31" i="1"/>
  <c r="Q108" i="1"/>
  <c r="Q31" i="1"/>
  <c r="Q77" i="1"/>
  <c r="D117" i="1"/>
  <c r="D86" i="1"/>
  <c r="D34" i="1"/>
  <c r="H108" i="1"/>
  <c r="H31" i="1"/>
  <c r="H77" i="1"/>
  <c r="B113" i="1"/>
  <c r="B82" i="1"/>
  <c r="B36" i="1"/>
  <c r="J113" i="1"/>
  <c r="J82" i="1"/>
  <c r="J36" i="1"/>
  <c r="R113" i="1"/>
  <c r="R82" i="1"/>
  <c r="R36" i="1"/>
  <c r="F113" i="1"/>
  <c r="F82" i="1"/>
  <c r="F36" i="1"/>
  <c r="P112" i="1"/>
  <c r="P81" i="1"/>
  <c r="J112" i="1" l="1"/>
  <c r="J81" i="1"/>
  <c r="H112" i="1"/>
  <c r="H81" i="1"/>
  <c r="F112" i="1"/>
  <c r="F81" i="1"/>
  <c r="K117" i="1"/>
  <c r="K86" i="1"/>
  <c r="K34" i="1"/>
  <c r="K112" i="1"/>
  <c r="K81" i="1"/>
  <c r="G117" i="1"/>
  <c r="G86" i="1"/>
  <c r="G34" i="1"/>
  <c r="C112" i="1"/>
  <c r="C81" i="1"/>
  <c r="S112" i="1"/>
  <c r="S81" i="1"/>
  <c r="H86" i="1"/>
  <c r="H117" i="1"/>
  <c r="H34" i="1"/>
  <c r="J117" i="1"/>
  <c r="J86" i="1"/>
  <c r="J34" i="1"/>
  <c r="D115" i="1"/>
  <c r="D84" i="1"/>
  <c r="D33" i="1"/>
  <c r="B112" i="1"/>
  <c r="B81" i="1"/>
  <c r="N84" i="1"/>
  <c r="N33" i="1"/>
  <c r="N115" i="1"/>
  <c r="Q117" i="1"/>
  <c r="Q86" i="1"/>
  <c r="Q34" i="1"/>
  <c r="T112" i="1"/>
  <c r="T81" i="1"/>
  <c r="F117" i="1"/>
  <c r="F86" i="1"/>
  <c r="F34" i="1"/>
  <c r="I112" i="1"/>
  <c r="I81" i="1"/>
  <c r="C117" i="1"/>
  <c r="C86" i="1"/>
  <c r="C34" i="1"/>
  <c r="B117" i="1"/>
  <c r="B86" i="1"/>
  <c r="B34" i="1"/>
  <c r="R112" i="1"/>
  <c r="R81" i="1"/>
  <c r="O117" i="1"/>
  <c r="O86" i="1"/>
  <c r="O34" i="1"/>
  <c r="M117" i="1"/>
  <c r="M86" i="1"/>
  <c r="M34" i="1"/>
  <c r="E115" i="1"/>
  <c r="E84" i="1"/>
  <c r="E33" i="1"/>
  <c r="L112" i="1"/>
  <c r="L81" i="1"/>
  <c r="S117" i="1"/>
  <c r="S86" i="1"/>
  <c r="S34" i="1"/>
  <c r="P115" i="1"/>
  <c r="P84" i="1"/>
  <c r="P33" i="1"/>
  <c r="I117" i="1"/>
  <c r="I34" i="1"/>
  <c r="I86" i="1"/>
  <c r="T117" i="1"/>
  <c r="T86" i="1"/>
  <c r="T34" i="1"/>
  <c r="G81" i="1"/>
  <c r="G112" i="1"/>
  <c r="L117" i="1"/>
  <c r="L86" i="1"/>
  <c r="L34" i="1"/>
  <c r="R117" i="1"/>
  <c r="R86" i="1"/>
  <c r="R34" i="1"/>
  <c r="Q112" i="1"/>
  <c r="Q81" i="1"/>
  <c r="M112" i="1"/>
  <c r="M81" i="1"/>
  <c r="O81" i="1"/>
  <c r="O112" i="1"/>
  <c r="S115" i="1" l="1"/>
  <c r="S84" i="1"/>
  <c r="S33" i="1"/>
  <c r="N114" i="1"/>
  <c r="N83" i="1"/>
  <c r="M115" i="1"/>
  <c r="M84" i="1"/>
  <c r="M33" i="1"/>
  <c r="J115" i="1"/>
  <c r="J84" i="1"/>
  <c r="J33" i="1"/>
  <c r="G115" i="1"/>
  <c r="G33" i="1"/>
  <c r="G84" i="1"/>
  <c r="O115" i="1"/>
  <c r="O33" i="1"/>
  <c r="O84" i="1"/>
  <c r="C115" i="1"/>
  <c r="C84" i="1"/>
  <c r="C33" i="1"/>
  <c r="H115" i="1"/>
  <c r="H84" i="1"/>
  <c r="H33" i="1"/>
  <c r="B115" i="1"/>
  <c r="B84" i="1"/>
  <c r="B33" i="1"/>
  <c r="I115" i="1"/>
  <c r="I84" i="1"/>
  <c r="I33" i="1"/>
  <c r="F84" i="1"/>
  <c r="F115" i="1"/>
  <c r="F33" i="1"/>
  <c r="P114" i="1"/>
  <c r="P83" i="1"/>
  <c r="E114" i="1"/>
  <c r="E83" i="1"/>
  <c r="Q115" i="1"/>
  <c r="Q84" i="1"/>
  <c r="Q33" i="1"/>
  <c r="D114" i="1"/>
  <c r="D83" i="1"/>
  <c r="L115" i="1"/>
  <c r="L84" i="1"/>
  <c r="L33" i="1"/>
  <c r="R115" i="1"/>
  <c r="R84" i="1"/>
  <c r="R33" i="1"/>
  <c r="T115" i="1"/>
  <c r="T84" i="1"/>
  <c r="T33" i="1"/>
  <c r="K115" i="1"/>
  <c r="K84" i="1"/>
  <c r="K33" i="1"/>
  <c r="F114" i="1" l="1"/>
  <c r="F83" i="1"/>
  <c r="H114" i="1"/>
  <c r="H83" i="1"/>
  <c r="O114" i="1"/>
  <c r="O83" i="1"/>
  <c r="R114" i="1"/>
  <c r="R83" i="1"/>
  <c r="I83" i="1"/>
  <c r="I114" i="1"/>
  <c r="L114" i="1"/>
  <c r="L83" i="1"/>
  <c r="C114" i="1"/>
  <c r="C83" i="1"/>
  <c r="K114" i="1"/>
  <c r="K83" i="1"/>
  <c r="J114" i="1"/>
  <c r="J83" i="1"/>
  <c r="S114" i="1"/>
  <c r="S83" i="1"/>
  <c r="Q83" i="1"/>
  <c r="Q114" i="1"/>
  <c r="G114" i="1"/>
  <c r="G83" i="1"/>
  <c r="T114" i="1"/>
  <c r="T83" i="1"/>
  <c r="B114" i="1"/>
  <c r="B83" i="1"/>
  <c r="M114" i="1"/>
  <c r="M83" i="1"/>
</calcChain>
</file>

<file path=xl/sharedStrings.xml><?xml version="1.0" encoding="utf-8"?>
<sst xmlns="http://schemas.openxmlformats.org/spreadsheetml/2006/main" count="104" uniqueCount="38">
  <si>
    <t>დანართი #1.2</t>
  </si>
  <si>
    <t>ეროვნული ანგარიშები</t>
  </si>
  <si>
    <t>(საბაზო სცენარი)</t>
  </si>
  <si>
    <t>ფაქტ.</t>
  </si>
  <si>
    <t>(მლნ ლარი)</t>
  </si>
  <si>
    <t>სამომხმარებლო ხარჯები</t>
  </si>
  <si>
    <t>მთავრობა</t>
  </si>
  <si>
    <t>კერძო</t>
  </si>
  <si>
    <t>ინვესტიციები</t>
  </si>
  <si>
    <t>ექსპორტი</t>
  </si>
  <si>
    <t>საქონელი</t>
  </si>
  <si>
    <t>მომსახურება</t>
  </si>
  <si>
    <t>იმპორტი</t>
  </si>
  <si>
    <t>მთლიანი შიდა პროდუქტი</t>
  </si>
  <si>
    <t>წმინდა ფაქტორული შემოსავლები</t>
  </si>
  <si>
    <t>მთლიანი ეროვნული პროდუქტი</t>
  </si>
  <si>
    <t>ტრანსფერები უცხოეთიდან</t>
  </si>
  <si>
    <t>მთლიანი ეროვნული განკარგვადი შემოსავალი</t>
  </si>
  <si>
    <t>კერძო განკარგვადი შემოსავალი</t>
  </si>
  <si>
    <t>მთლიანი დანაზოგები</t>
  </si>
  <si>
    <t>ეროვნული დანაზოგები</t>
  </si>
  <si>
    <t>საგარეო დანაზოგები (მიმდ. ანგ. დეფიციტი)</t>
  </si>
  <si>
    <t>მემორანდუმის მუხლები</t>
  </si>
  <si>
    <t>მშპ-ს ზრდა, %</t>
  </si>
  <si>
    <t>მშპ ერთ სულ მოსახლეზე</t>
  </si>
  <si>
    <t>ლარი</t>
  </si>
  <si>
    <t>აშშ დოლარი</t>
  </si>
  <si>
    <t>მშპ-ს დეფლატორი (2001 =100)</t>
  </si>
  <si>
    <t>პროცენტული ცვლილება, %</t>
  </si>
  <si>
    <t>სამომხმარებლო ფასების ინდექსი (2001 = 100)</t>
  </si>
  <si>
    <t>სამომხმარებლო ფასების ინდექსი, პერიოდის ბოლოს</t>
  </si>
  <si>
    <t>საპროცენტო განაკვეთი სესხებზე (ეროვნულ ვალუტაში), %</t>
  </si>
  <si>
    <t>საპროცენტო განაკვეთი დეპოზიტებზე (ეროვნულ ვალუტაში), %</t>
  </si>
  <si>
    <t>საპროცენტო განაკვეთების განფენა, %</t>
  </si>
  <si>
    <t>სავალუტო კურსი, ლარი / აშშ დოლარი</t>
  </si>
  <si>
    <t>სავალუტო კურსი, პერიოდის ბოლოს, _x000D_
ლარი / აშშ დოლარი</t>
  </si>
  <si>
    <t>(რეალური, მლნ ლარი, 2001=100)</t>
  </si>
  <si>
    <t>(პროცენტულად მშპ-სთან)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</si>
</sst>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8" x14ac:knownFonts="1">
    <font>
      <sz val="10"/>
      <name val="Arial"/>
    </font>
    <font>
      <sz val="10"/>
      <name val="LitNusx"/>
      <family val="2"/>
    </font>
    <font>
      <b/>
      <sz val="14"/>
      <name val="LitNusx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LitNusx"/>
      <family val="2"/>
    </font>
    <font>
      <b/>
      <sz val="10"/>
      <name val="Arial"/>
      <family val="2"/>
    </font>
    <font>
      <b/>
      <sz val="10"/>
      <name val="LitNusx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4" fontId="0" fillId="0" borderId="0" xfId="0" applyNumberForma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8" xfId="0" applyBorder="1"/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 indent="1"/>
    </xf>
    <xf numFmtId="164" fontId="6" fillId="0" borderId="0" xfId="0" applyNumberFormat="1" applyFont="1"/>
    <xf numFmtId="164" fontId="6" fillId="0" borderId="0" xfId="0" applyNumberFormat="1" applyFont="1" applyBorder="1"/>
    <xf numFmtId="164" fontId="6" fillId="0" borderId="5" xfId="0" applyNumberFormat="1" applyFont="1" applyBorder="1"/>
    <xf numFmtId="164" fontId="6" fillId="0" borderId="6" xfId="0" applyNumberFormat="1" applyFont="1" applyBorder="1"/>
    <xf numFmtId="164" fontId="6" fillId="0" borderId="7" xfId="0" applyNumberFormat="1" applyFont="1" applyBorder="1"/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3"/>
    </xf>
    <xf numFmtId="164" fontId="6" fillId="0" borderId="8" xfId="0" applyNumberFormat="1" applyFont="1" applyBorder="1"/>
    <xf numFmtId="0" fontId="7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165" fontId="6" fillId="0" borderId="0" xfId="0" applyNumberFormat="1" applyFont="1"/>
    <xf numFmtId="165" fontId="6" fillId="0" borderId="0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165" fontId="6" fillId="0" borderId="7" xfId="0" applyNumberFormat="1" applyFont="1" applyBorder="1"/>
    <xf numFmtId="0" fontId="1" fillId="0" borderId="0" xfId="0" applyFont="1" applyAlignment="1">
      <alignment wrapText="1"/>
    </xf>
    <xf numFmtId="2" fontId="6" fillId="0" borderId="0" xfId="0" applyNumberFormat="1" applyFont="1"/>
    <xf numFmtId="2" fontId="6" fillId="0" borderId="0" xfId="0" applyNumberFormat="1" applyFont="1" applyBorder="1"/>
    <xf numFmtId="2" fontId="6" fillId="0" borderId="5" xfId="0" applyNumberFormat="1" applyFont="1" applyBorder="1"/>
    <xf numFmtId="2" fontId="6" fillId="0" borderId="6" xfId="0" applyNumberFormat="1" applyFont="1" applyBorder="1"/>
    <xf numFmtId="2" fontId="6" fillId="0" borderId="7" xfId="0" applyNumberFormat="1" applyFont="1" applyBorder="1"/>
    <xf numFmtId="0" fontId="1" fillId="0" borderId="8" xfId="0" applyFont="1" applyBorder="1" applyAlignment="1">
      <alignment wrapText="1"/>
    </xf>
    <xf numFmtId="2" fontId="6" fillId="0" borderId="8" xfId="0" applyNumberFormat="1" applyFont="1" applyBorder="1"/>
    <xf numFmtId="0" fontId="1" fillId="0" borderId="8" xfId="0" applyFont="1" applyBorder="1" applyAlignment="1">
      <alignment horizontal="left" indent="2"/>
    </xf>
    <xf numFmtId="165" fontId="6" fillId="0" borderId="8" xfId="0" applyNumberFormat="1" applyFont="1" applyBorder="1"/>
    <xf numFmtId="165" fontId="6" fillId="0" borderId="9" xfId="0" applyNumberFormat="1" applyFont="1" applyBorder="1"/>
    <xf numFmtId="165" fontId="6" fillId="0" borderId="10" xfId="0" applyNumberFormat="1" applyFont="1" applyBorder="1"/>
    <xf numFmtId="165" fontId="6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mof/07.10.2017/2018%20BD%20Tables%20sen%2005_1%20BD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d"/>
      <sheetName val="SelInd"/>
      <sheetName val="NatAcc"/>
      <sheetName val="Budget"/>
      <sheetName val="BOP"/>
      <sheetName val="MonSer"/>
      <sheetName val="NatBank"/>
    </sheetNames>
    <sheetDataSet>
      <sheetData sheetId="0">
        <row r="6">
          <cell r="C6">
            <v>223.87499999999997</v>
          </cell>
          <cell r="D6">
            <v>495.18700000000007</v>
          </cell>
          <cell r="E6">
            <v>631.76533100000017</v>
          </cell>
          <cell r="F6">
            <v>536.23496499999987</v>
          </cell>
          <cell r="G6">
            <v>612.34761500000002</v>
          </cell>
          <cell r="H6">
            <v>462.10820800000022</v>
          </cell>
          <cell r="I6">
            <v>550.24399999999991</v>
          </cell>
          <cell r="J6">
            <v>621.43623428000046</v>
          </cell>
          <cell r="K6">
            <v>600.23437372000012</v>
          </cell>
          <cell r="L6">
            <v>742.50793564000014</v>
          </cell>
          <cell r="M6">
            <v>1113.6703805899995</v>
          </cell>
          <cell r="N6">
            <v>1332.2367879000003</v>
          </cell>
          <cell r="O6">
            <v>2257.2383289700001</v>
          </cell>
          <cell r="P6">
            <v>2622.5000000000005</v>
          </cell>
          <cell r="Q6">
            <v>2153.5299572600002</v>
          </cell>
          <cell r="R6">
            <v>2258.8000000000002</v>
          </cell>
          <cell r="S6">
            <v>2347.1463130699995</v>
          </cell>
          <cell r="T6">
            <v>2500.3120873299999</v>
          </cell>
          <cell r="U6">
            <v>2405.9514677799998</v>
          </cell>
        </row>
        <row r="7">
          <cell r="C7">
            <v>2094.9630206166671</v>
          </cell>
          <cell r="D7">
            <v>3282.5174768221259</v>
          </cell>
          <cell r="E7">
            <v>4123.805247634381</v>
          </cell>
          <cell r="F7">
            <v>3997.0894112379237</v>
          </cell>
          <cell r="G7">
            <v>4736.1522711480111</v>
          </cell>
          <cell r="H7">
            <v>4832.9946708436182</v>
          </cell>
          <cell r="I7">
            <v>4953.5722149387066</v>
          </cell>
          <cell r="J7">
            <v>5609.9793997243223</v>
          </cell>
          <cell r="K7">
            <v>6330.642232173127</v>
          </cell>
          <cell r="L7">
            <v>7143.6754643978657</v>
          </cell>
          <cell r="M7">
            <v>8004.3490902865324</v>
          </cell>
          <cell r="N7">
            <v>10630.567413944296</v>
          </cell>
          <cell r="O7">
            <v>12392.177130066822</v>
          </cell>
          <cell r="P7">
            <v>15662.294027305787</v>
          </cell>
          <cell r="Q7">
            <v>15455.406340759468</v>
          </cell>
          <cell r="R7">
            <v>16167.857997784206</v>
          </cell>
          <cell r="S7">
            <v>18391.477113861929</v>
          </cell>
          <cell r="T7">
            <v>19319.305028155337</v>
          </cell>
          <cell r="U7">
            <v>19868.651022759532</v>
          </cell>
        </row>
        <row r="9">
          <cell r="C9">
            <v>38.799999999999997</v>
          </cell>
          <cell r="D9">
            <v>68.900000000000006</v>
          </cell>
          <cell r="E9">
            <v>73.399900000000002</v>
          </cell>
          <cell r="F9">
            <v>83.152000000000001</v>
          </cell>
          <cell r="G9">
            <v>48.7</v>
          </cell>
          <cell r="H9">
            <v>58.504000000000033</v>
          </cell>
          <cell r="I9">
            <v>71.900000000000006</v>
          </cell>
          <cell r="J9">
            <v>78.599999999999994</v>
          </cell>
          <cell r="K9">
            <v>189.2</v>
          </cell>
          <cell r="L9">
            <v>425.5</v>
          </cell>
          <cell r="M9">
            <v>660.2</v>
          </cell>
          <cell r="N9">
            <v>879</v>
          </cell>
          <cell r="O9">
            <v>1465.2</v>
          </cell>
          <cell r="P9">
            <v>1524.3</v>
          </cell>
          <cell r="Q9">
            <v>1475.5886796700001</v>
          </cell>
          <cell r="R9">
            <v>1540.3</v>
          </cell>
          <cell r="S9">
            <v>1869.0555376500004</v>
          </cell>
          <cell r="T9">
            <v>1916.1756153200004</v>
          </cell>
          <cell r="U9">
            <v>1391.5280790600004</v>
          </cell>
        </row>
        <row r="10">
          <cell r="C10">
            <v>676.3</v>
          </cell>
          <cell r="D10">
            <v>758.06092190494155</v>
          </cell>
          <cell r="E10">
            <v>812.47835001370709</v>
          </cell>
          <cell r="F10">
            <v>1364.5273036220797</v>
          </cell>
          <cell r="G10">
            <v>1499.5409657398575</v>
          </cell>
          <cell r="H10">
            <v>1606.3355256933789</v>
          </cell>
          <cell r="I10">
            <v>2024.0738489904809</v>
          </cell>
          <cell r="J10">
            <v>2125.0482078043251</v>
          </cell>
          <cell r="K10">
            <v>2682.334769367938</v>
          </cell>
          <cell r="L10">
            <v>3134.7542706529425</v>
          </cell>
          <cell r="M10">
            <v>3891.5376171666639</v>
          </cell>
          <cell r="N10">
            <v>4255.312602961184</v>
          </cell>
          <cell r="O10">
            <v>5447.5096120364033</v>
          </cell>
          <cell r="P10">
            <v>4951.613132586891</v>
          </cell>
          <cell r="Q10">
            <v>2342.8611945369735</v>
          </cell>
          <cell r="R10">
            <v>4477.6848877481243</v>
          </cell>
          <cell r="S10">
            <v>6368.0046304216276</v>
          </cell>
          <cell r="T10">
            <v>7575.3920410728188</v>
          </cell>
          <cell r="U10">
            <v>6652.9117912514321</v>
          </cell>
        </row>
        <row r="12">
          <cell r="C12">
            <v>373.06551034444453</v>
          </cell>
          <cell r="D12">
            <v>391.30852369218661</v>
          </cell>
          <cell r="E12">
            <v>488.36425139716687</v>
          </cell>
          <cell r="F12">
            <v>423.90572938342973</v>
          </cell>
          <cell r="G12">
            <v>690.10358393216768</v>
          </cell>
          <cell r="H12">
            <v>986.81640423440933</v>
          </cell>
          <cell r="I12">
            <v>1051.0209996175925</v>
          </cell>
          <cell r="J12">
            <v>1323.8390612950495</v>
          </cell>
          <cell r="K12">
            <v>1782.2749541009453</v>
          </cell>
          <cell r="L12">
            <v>2093.2891828415072</v>
          </cell>
          <cell r="M12">
            <v>2668.9533609806208</v>
          </cell>
          <cell r="N12">
            <v>2960.7577646826376</v>
          </cell>
          <cell r="O12">
            <v>3488.5846319981483</v>
          </cell>
          <cell r="P12">
            <v>3618.4895712288157</v>
          </cell>
          <cell r="Q12">
            <v>3163.254655756969</v>
          </cell>
          <cell r="R12">
            <v>4388.501685266242</v>
          </cell>
          <cell r="S12">
            <v>5488.6692783004492</v>
          </cell>
          <cell r="T12">
            <v>5783.2155533608675</v>
          </cell>
          <cell r="U12">
            <v>7062.2034402765221</v>
          </cell>
        </row>
        <row r="13">
          <cell r="C13">
            <v>142.44153147222224</v>
          </cell>
          <cell r="D13">
            <v>123.72931491796662</v>
          </cell>
          <cell r="E13">
            <v>257.129482459423</v>
          </cell>
          <cell r="F13">
            <v>508.50894457962715</v>
          </cell>
          <cell r="G13">
            <v>438.74014258882545</v>
          </cell>
          <cell r="H13">
            <v>711.5847223722991</v>
          </cell>
          <cell r="I13">
            <v>766.51631690750878</v>
          </cell>
          <cell r="J13">
            <v>894.75143164744816</v>
          </cell>
          <cell r="K13">
            <v>984.62393253216055</v>
          </cell>
          <cell r="L13">
            <v>1063.3323156882668</v>
          </cell>
          <cell r="M13">
            <v>1296.0942643093542</v>
          </cell>
          <cell r="N13">
            <v>1572.447580716318</v>
          </cell>
          <cell r="O13">
            <v>1827.7647265767539</v>
          </cell>
          <cell r="P13">
            <v>1878.4919253410144</v>
          </cell>
          <cell r="Q13">
            <v>2194.3783072050487</v>
          </cell>
          <cell r="R13">
            <v>2849.5678099638753</v>
          </cell>
          <cell r="S13">
            <v>3386.7376514691227</v>
          </cell>
          <cell r="T13">
            <v>4200.2303710219985</v>
          </cell>
          <cell r="U13">
            <v>4930.2345846779854</v>
          </cell>
        </row>
        <row r="15">
          <cell r="C15">
            <v>916.34829645000025</v>
          </cell>
          <cell r="D15">
            <v>1132.9698788996307</v>
          </cell>
          <cell r="E15">
            <v>1508.336243965892</v>
          </cell>
          <cell r="F15">
            <v>1410.3930611453177</v>
          </cell>
          <cell r="G15">
            <v>1901.1298445240764</v>
          </cell>
          <cell r="H15">
            <v>2031.7921745000406</v>
          </cell>
          <cell r="I15">
            <v>2101.5393563586535</v>
          </cell>
          <cell r="J15">
            <v>2397.2257857085469</v>
          </cell>
          <cell r="K15">
            <v>3152.665767325117</v>
          </cell>
          <cell r="L15">
            <v>3848.2952693052675</v>
          </cell>
          <cell r="M15">
            <v>4869.2858187121956</v>
          </cell>
          <cell r="N15">
            <v>6548.3519887567409</v>
          </cell>
          <cell r="O15">
            <v>8326.2059479356685</v>
          </cell>
          <cell r="P15">
            <v>9335.6855167506274</v>
          </cell>
          <cell r="Q15">
            <v>7172.1966604982899</v>
          </cell>
          <cell r="R15">
            <v>9004.9164213455624</v>
          </cell>
          <cell r="S15">
            <v>11380.95876523639</v>
          </cell>
          <cell r="T15">
            <v>12744.903642329329</v>
          </cell>
          <cell r="U15">
            <v>12871.687780929651</v>
          </cell>
        </row>
        <row r="16">
          <cell r="C16">
            <v>136.09676598333334</v>
          </cell>
          <cell r="D16">
            <v>118.25795156506568</v>
          </cell>
          <cell r="E16">
            <v>323.67957398977018</v>
          </cell>
          <cell r="F16">
            <v>480.92257072912923</v>
          </cell>
          <cell r="G16">
            <v>455.75878616026193</v>
          </cell>
          <cell r="H16">
            <v>583.49448630479947</v>
          </cell>
          <cell r="I16">
            <v>641.78991429210737</v>
          </cell>
          <cell r="J16">
            <v>800.40258901041159</v>
          </cell>
          <cell r="K16">
            <v>852.55171320308671</v>
          </cell>
          <cell r="L16">
            <v>930.46842101465802</v>
          </cell>
          <cell r="M16">
            <v>1144.576456130161</v>
          </cell>
          <cell r="N16">
            <v>1292.0569432323523</v>
          </cell>
          <cell r="O16">
            <v>1558.4896919899304</v>
          </cell>
          <cell r="P16">
            <v>1847.1508360822847</v>
          </cell>
          <cell r="Q16">
            <v>1626.8678795393091</v>
          </cell>
          <cell r="R16">
            <v>1934.4317105746429</v>
          </cell>
          <cell r="S16">
            <v>2126.1451760720856</v>
          </cell>
          <cell r="T16">
            <v>2382.4435506758955</v>
          </cell>
          <cell r="U16">
            <v>2592.4383558207451</v>
          </cell>
        </row>
        <row r="30">
          <cell r="C30">
            <v>1963.8399200492795</v>
          </cell>
          <cell r="D30">
            <v>1813.6420901220956</v>
          </cell>
          <cell r="E30">
            <v>2182.8244957915426</v>
          </cell>
          <cell r="F30">
            <v>2096.8042704894597</v>
          </cell>
          <cell r="G30">
            <v>2019.6292613594328</v>
          </cell>
          <cell r="H30">
            <v>2103.771966589065</v>
          </cell>
          <cell r="I30">
            <v>2101.5393563586545</v>
          </cell>
          <cell r="J30">
            <v>2282.4909293329461</v>
          </cell>
          <cell r="K30">
            <v>2808.8529099571738</v>
          </cell>
          <cell r="L30">
            <v>3362.8328159590606</v>
          </cell>
          <cell r="M30">
            <v>3909.3213966499861</v>
          </cell>
          <cell r="N30">
            <v>4776.2474405867351</v>
          </cell>
          <cell r="O30">
            <v>5572.0041240682576</v>
          </cell>
          <cell r="P30">
            <v>5643.2666428528482</v>
          </cell>
          <cell r="Q30">
            <v>4030.3492070489551</v>
          </cell>
          <cell r="R30">
            <v>4847.0127706155918</v>
          </cell>
          <cell r="S30">
            <v>5713.5138191425185</v>
          </cell>
          <cell r="T30">
            <v>6603.830062744657</v>
          </cell>
          <cell r="U30">
            <v>6687.0076668260281</v>
          </cell>
        </row>
        <row r="31">
          <cell r="C31">
            <v>291.67104152766689</v>
          </cell>
          <cell r="D31">
            <v>189.30564920077964</v>
          </cell>
          <cell r="E31">
            <v>468.42055656936026</v>
          </cell>
          <cell r="F31">
            <v>714.97834742658904</v>
          </cell>
          <cell r="G31">
            <v>484.16670923460669</v>
          </cell>
          <cell r="H31">
            <v>604.16579921584866</v>
          </cell>
          <cell r="I31">
            <v>641.7899142921076</v>
          </cell>
          <cell r="J31">
            <v>762.09410899978741</v>
          </cell>
          <cell r="K31">
            <v>759.57698571746903</v>
          </cell>
          <cell r="L31">
            <v>813.08982846489914</v>
          </cell>
          <cell r="M31">
            <v>918.92679884518475</v>
          </cell>
          <cell r="N31">
            <v>942.40255850655547</v>
          </cell>
          <cell r="O31">
            <v>1042.9613494293615</v>
          </cell>
          <cell r="P31">
            <v>1116.57196237787</v>
          </cell>
          <cell r="Q31">
            <v>914.20327392683782</v>
          </cell>
          <cell r="R31">
            <v>1041.2328961558551</v>
          </cell>
          <cell r="S31">
            <v>1067.3757892961444</v>
          </cell>
          <cell r="T31">
            <v>1234.4740128509993</v>
          </cell>
          <cell r="U31">
            <v>1346.8051320224865</v>
          </cell>
        </row>
        <row r="59">
          <cell r="C59">
            <v>71</v>
          </cell>
          <cell r="D59">
            <v>71.494</v>
          </cell>
          <cell r="E59">
            <v>24.368000000000002</v>
          </cell>
          <cell r="F59">
            <v>30.436</v>
          </cell>
          <cell r="G59">
            <v>49.345000000000006</v>
          </cell>
          <cell r="H59">
            <v>14.096</v>
          </cell>
          <cell r="I59">
            <v>47.954999999999998</v>
          </cell>
          <cell r="J59">
            <v>22.602</v>
          </cell>
          <cell r="K59">
            <v>48.408000000000001</v>
          </cell>
          <cell r="L59">
            <v>124.7</v>
          </cell>
          <cell r="M59">
            <v>104.5</v>
          </cell>
          <cell r="N59">
            <v>167.6</v>
          </cell>
          <cell r="O59">
            <v>102.1</v>
          </cell>
          <cell r="P59">
            <v>617.27071030000002</v>
          </cell>
          <cell r="Q59">
            <v>388.5775999999999</v>
          </cell>
          <cell r="R59">
            <v>472.08</v>
          </cell>
          <cell r="S59">
            <v>223.49062803000012</v>
          </cell>
          <cell r="T59">
            <v>270.85483655000013</v>
          </cell>
          <cell r="U59">
            <v>238.86109999999999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4.7</v>
          </cell>
          <cell r="N71">
            <v>6.8</v>
          </cell>
          <cell r="O71">
            <v>13.5</v>
          </cell>
          <cell r="P71">
            <v>12.399999999999954</v>
          </cell>
          <cell r="Q71">
            <v>14.354883280000022</v>
          </cell>
          <cell r="R71">
            <v>13.199999999999818</v>
          </cell>
          <cell r="S71">
            <v>12.851123419999933</v>
          </cell>
          <cell r="T71">
            <v>16.700709569999933</v>
          </cell>
          <cell r="U71">
            <v>14.864916130000115</v>
          </cell>
        </row>
        <row r="75">
          <cell r="C75">
            <v>-87.5</v>
          </cell>
          <cell r="D75">
            <v>-186.90289999999993</v>
          </cell>
          <cell r="E75">
            <v>-270.34077998400005</v>
          </cell>
          <cell r="F75">
            <v>-196.61636917800001</v>
          </cell>
          <cell r="G75">
            <v>-279.24506249819967</v>
          </cell>
          <cell r="H75">
            <v>-79.919830339800342</v>
          </cell>
          <cell r="I75">
            <v>17.79300000000012</v>
          </cell>
          <cell r="J75">
            <v>49.017165719999866</v>
          </cell>
          <cell r="K75">
            <v>110.69031760536245</v>
          </cell>
          <cell r="L75">
            <v>715.56399999999985</v>
          </cell>
          <cell r="M75">
            <v>477.40000000000055</v>
          </cell>
          <cell r="N75">
            <v>626.44760599999972</v>
          </cell>
          <cell r="O75">
            <v>718.43670703000043</v>
          </cell>
          <cell r="P75">
            <v>458.25706712000101</v>
          </cell>
          <cell r="Q75">
            <v>55.214211600000453</v>
          </cell>
          <cell r="R75">
            <v>382.80050079919965</v>
          </cell>
          <cell r="S75">
            <v>1280.9257447935997</v>
          </cell>
          <cell r="T75">
            <v>1482.0324392200009</v>
          </cell>
          <cell r="U75">
            <v>964.71631424590669</v>
          </cell>
        </row>
        <row r="119">
          <cell r="C119">
            <v>-363.452</v>
          </cell>
          <cell r="D119">
            <v>-569.52800000000002</v>
          </cell>
          <cell r="E119">
            <v>-513.84573589428987</v>
          </cell>
          <cell r="F119">
            <v>-289.61889530519062</v>
          </cell>
          <cell r="G119">
            <v>-264.04725052761012</v>
          </cell>
          <cell r="H119">
            <v>-176.73096016092717</v>
          </cell>
          <cell r="I119">
            <v>-198.08041338223575</v>
          </cell>
          <cell r="J119">
            <v>-219.49101572613284</v>
          </cell>
          <cell r="K119">
            <v>-386.16533355046573</v>
          </cell>
          <cell r="L119">
            <v>-356.2700829798481</v>
          </cell>
          <cell r="M119">
            <v>-709.72440729150276</v>
          </cell>
          <cell r="N119">
            <v>-1175.5190143715586</v>
          </cell>
          <cell r="O119">
            <v>-2009.3698827753456</v>
          </cell>
          <cell r="P119">
            <v>-2813.270580694696</v>
          </cell>
          <cell r="Q119">
            <v>-1135.3168568662804</v>
          </cell>
          <cell r="R119">
            <v>-1194.8026517604992</v>
          </cell>
          <cell r="S119">
            <v>-1842.6809323263612</v>
          </cell>
          <cell r="T119">
            <v>-1856.5750457606091</v>
          </cell>
          <cell r="U119">
            <v>-937.62991734830348</v>
          </cell>
        </row>
        <row r="127">
          <cell r="C127">
            <v>-1.502</v>
          </cell>
          <cell r="D127">
            <v>-1.1030000000000002</v>
          </cell>
          <cell r="E127">
            <v>175.05</v>
          </cell>
          <cell r="F127">
            <v>231.11500000000001</v>
          </cell>
          <cell r="G127">
            <v>194.56387512000001</v>
          </cell>
          <cell r="H127">
            <v>124.87357922663412</v>
          </cell>
          <cell r="I127">
            <v>126.84295999369219</v>
          </cell>
          <cell r="J127">
            <v>136.23041557074279</v>
          </cell>
          <cell r="K127">
            <v>152.3949307755623</v>
          </cell>
          <cell r="L127">
            <v>221.30979801340459</v>
          </cell>
          <cell r="M127">
            <v>229.24785595053993</v>
          </cell>
          <cell r="N127">
            <v>295.113172129769</v>
          </cell>
          <cell r="O127">
            <v>379.23387914494685</v>
          </cell>
          <cell r="P127">
            <v>374.57297176498969</v>
          </cell>
          <cell r="Q127">
            <v>361.49734643893873</v>
          </cell>
          <cell r="R127">
            <v>332.47604461283174</v>
          </cell>
          <cell r="S127">
            <v>440.33747262790979</v>
          </cell>
          <cell r="T127">
            <v>567.51911923195871</v>
          </cell>
          <cell r="U127">
            <v>630.55674295683559</v>
          </cell>
        </row>
        <row r="130">
          <cell r="C130">
            <v>58.368000000000002</v>
          </cell>
          <cell r="D130">
            <v>32.989000000000011</v>
          </cell>
          <cell r="E130">
            <v>11.310018549682994</v>
          </cell>
          <cell r="F130">
            <v>4.6702218000000002</v>
          </cell>
          <cell r="G130">
            <v>8.8338958187444661</v>
          </cell>
          <cell r="H130">
            <v>50.775055887707495</v>
          </cell>
          <cell r="I130">
            <v>82.147442359552144</v>
          </cell>
          <cell r="J130">
            <v>95.560413588283041</v>
          </cell>
          <cell r="K130">
            <v>108.84599637670236</v>
          </cell>
          <cell r="L130">
            <v>122.22266823051378</v>
          </cell>
          <cell r="M130">
            <v>146.49750708465427</v>
          </cell>
          <cell r="N130">
            <v>112.74520559193498</v>
          </cell>
          <cell r="O130">
            <v>319.12178274609596</v>
          </cell>
          <cell r="P130">
            <v>389.94063829646439</v>
          </cell>
          <cell r="Q130">
            <v>336.59209141383019</v>
          </cell>
          <cell r="R130">
            <v>474.82318140515014</v>
          </cell>
          <cell r="S130">
            <v>757.73840591699502</v>
          </cell>
          <cell r="T130">
            <v>636.23533788999998</v>
          </cell>
          <cell r="U130">
            <v>865.96167406500001</v>
          </cell>
        </row>
        <row r="133">
          <cell r="C133">
            <v>58.821000000000005</v>
          </cell>
          <cell r="D133">
            <v>27.517999999999994</v>
          </cell>
          <cell r="E133">
            <v>177.55420091069067</v>
          </cell>
          <cell r="F133">
            <v>186.38004922676961</v>
          </cell>
          <cell r="G133">
            <v>171.35841370291331</v>
          </cell>
          <cell r="H133">
            <v>242.70129163810154</v>
          </cell>
          <cell r="I133">
            <v>205.4650594517698</v>
          </cell>
          <cell r="J133">
            <v>206.13122845605773</v>
          </cell>
          <cell r="K133">
            <v>158.95261143728553</v>
          </cell>
          <cell r="L133">
            <v>351.1472646601469</v>
          </cell>
          <cell r="M133">
            <v>303.93763122735425</v>
          </cell>
          <cell r="N133">
            <v>433.4434207573363</v>
          </cell>
          <cell r="O133">
            <v>635.45375442372654</v>
          </cell>
          <cell r="P133">
            <v>654.46305205626857</v>
          </cell>
          <cell r="Q133">
            <v>743.50382397196984</v>
          </cell>
          <cell r="R133">
            <v>840.97444580311753</v>
          </cell>
          <cell r="S133">
            <v>1203.7727903925031</v>
          </cell>
          <cell r="T133">
            <v>1253.6913645449877</v>
          </cell>
          <cell r="U133">
            <v>1330.936943143731</v>
          </cell>
        </row>
        <row r="216">
          <cell r="C216">
            <v>0.49846701668159088</v>
          </cell>
          <cell r="D216">
            <v>0.69481563949537428</v>
          </cell>
          <cell r="E216">
            <v>0.74406762554150574</v>
          </cell>
          <cell r="F216">
            <v>0.77056558791764085</v>
          </cell>
          <cell r="G216">
            <v>0.91814239944579679</v>
          </cell>
          <cell r="H216">
            <v>0.95522221415001585</v>
          </cell>
          <cell r="I216">
            <v>1</v>
          </cell>
          <cell r="J216">
            <v>1.0557938329472449</v>
          </cell>
          <cell r="K216">
            <v>1.1063167852455784</v>
          </cell>
          <cell r="L216">
            <v>1.1688934297641524</v>
          </cell>
          <cell r="M216">
            <v>1.2652928225948961</v>
          </cell>
          <cell r="N216">
            <v>1.3812057356672653</v>
          </cell>
          <cell r="O216">
            <v>1.5088970917477156</v>
          </cell>
          <cell r="P216">
            <v>1.6597791015477183</v>
          </cell>
          <cell r="Q216">
            <v>1.6884520821303322</v>
          </cell>
          <cell r="R216">
            <v>1.8085178008801335</v>
          </cell>
          <cell r="S216">
            <v>1.96303813859471</v>
          </cell>
          <cell r="T216">
            <v>1.9445010050962694</v>
          </cell>
          <cell r="U216">
            <v>1.9345204079108966</v>
          </cell>
        </row>
        <row r="217">
          <cell r="C217">
            <v>1.6271722102143706</v>
          </cell>
        </row>
        <row r="218">
          <cell r="C218">
            <v>0.63065476663419462</v>
          </cell>
          <cell r="D218">
            <v>0.71748178874395763</v>
          </cell>
          <cell r="E218">
            <v>0.7695596769228209</v>
          </cell>
          <cell r="F218">
            <v>0.85162849160506116</v>
          </cell>
          <cell r="G218">
            <v>0.94436218142303108</v>
          </cell>
          <cell r="H218">
            <v>0.98816770357841921</v>
          </cell>
          <cell r="I218">
            <v>1.0217933519558895</v>
          </cell>
          <cell r="J218">
            <v>1.0772033960247416</v>
          </cell>
          <cell r="K218">
            <v>1.1520978506421355</v>
          </cell>
          <cell r="L218">
            <v>1.2383107308695471</v>
          </cell>
          <cell r="M218">
            <v>1.3148257327150676</v>
          </cell>
          <cell r="N218">
            <v>1.430241507833963</v>
          </cell>
          <cell r="O218">
            <v>1.5872066663759794</v>
          </cell>
          <cell r="P218">
            <v>1.6752608716139197</v>
          </cell>
          <cell r="Q218">
            <v>1.7252880761280489</v>
          </cell>
          <cell r="R218">
            <v>1.91923022501352</v>
          </cell>
          <cell r="S218">
            <v>1.9584190018051275</v>
          </cell>
          <cell r="T218">
            <v>1.9315073602621871</v>
          </cell>
          <cell r="U218">
            <v>1.9773297517116246</v>
          </cell>
        </row>
        <row r="219">
          <cell r="C219">
            <v>0.57384830797340847</v>
          </cell>
        </row>
        <row r="220">
          <cell r="C220">
            <v>0.51722250253168534</v>
          </cell>
          <cell r="D220">
            <v>0.72518861888803798</v>
          </cell>
          <cell r="E220">
            <v>0.7726012987678984</v>
          </cell>
          <cell r="F220">
            <v>0.82619070463627775</v>
          </cell>
          <cell r="G220">
            <v>0.90655106972687927</v>
          </cell>
          <cell r="H220">
            <v>0.94897435506848948</v>
          </cell>
          <cell r="I220">
            <v>1</v>
          </cell>
          <cell r="J220">
            <v>1.059196597309207</v>
          </cell>
          <cell r="K220">
            <v>1.0954694886919842</v>
          </cell>
          <cell r="L220">
            <v>1.1871330238462277</v>
          </cell>
          <cell r="M220">
            <v>1.2812391663917897</v>
          </cell>
          <cell r="N220">
            <v>1.3899482933842806</v>
          </cell>
          <cell r="O220">
            <v>1.5214842201295626</v>
          </cell>
          <cell r="P220">
            <v>1.664314701833266</v>
          </cell>
          <cell r="Q220">
            <v>1.6303027493278084</v>
          </cell>
          <cell r="R220">
            <v>1.7704547039971288</v>
          </cell>
          <cell r="S220">
            <v>1.9384810769301313</v>
          </cell>
          <cell r="T220">
            <v>1.9583249724262035</v>
          </cell>
          <cell r="U220">
            <v>1.9446592252500616</v>
          </cell>
        </row>
        <row r="221">
          <cell r="C221">
            <v>1.6223308118862589</v>
          </cell>
        </row>
        <row r="222">
          <cell r="C222">
            <v>2.6084407971864065E-2</v>
          </cell>
          <cell r="D222">
            <v>0.10496298396815851</v>
          </cell>
          <cell r="E222">
            <v>0.10519039598065394</v>
          </cell>
          <cell r="F222">
            <v>3.1049044635232725E-2</v>
          </cell>
          <cell r="G222">
            <v>2.8692566559259891E-2</v>
          </cell>
          <cell r="H222">
            <v>1.8383411466728949E-2</v>
          </cell>
          <cell r="I222">
            <v>4.8054517419090503E-2</v>
          </cell>
          <cell r="J222">
            <v>5.4738393934931073E-2</v>
          </cell>
          <cell r="K222">
            <v>0.11058101011804911</v>
          </cell>
          <cell r="L222">
            <v>5.8573339249901712E-2</v>
          </cell>
          <cell r="M222">
            <v>9.5996366233887409E-2</v>
          </cell>
          <cell r="N222">
            <v>9.3834821334065843E-2</v>
          </cell>
          <cell r="O222">
            <v>0.12579578861486684</v>
          </cell>
          <cell r="P222">
            <v>2.6131987749369756E-2</v>
          </cell>
          <cell r="Q222">
            <v>-3.7414096408482256E-2</v>
          </cell>
          <cell r="R222">
            <v>6.2011309605470188E-2</v>
          </cell>
          <cell r="S222">
            <v>7.1854315089858734E-2</v>
          </cell>
          <cell r="T222">
            <v>6.4005183016554223E-2</v>
          </cell>
          <cell r="U222">
            <v>3.3199310024192075E-2</v>
          </cell>
        </row>
        <row r="237">
          <cell r="C237">
            <v>1.2885388888888891</v>
          </cell>
          <cell r="D237">
            <v>1.2624280925013684</v>
          </cell>
          <cell r="E237">
            <v>1.2971230959982971</v>
          </cell>
          <cell r="F237">
            <v>1.3922463846317583</v>
          </cell>
          <cell r="G237">
            <v>2.0240197147722436</v>
          </cell>
          <cell r="H237">
            <v>1.9767673542692938</v>
          </cell>
          <cell r="I237">
            <v>2.0727877061961855</v>
          </cell>
          <cell r="J237">
            <v>2.1942063991295444</v>
          </cell>
          <cell r="K237">
            <v>2.1458840181771635</v>
          </cell>
          <cell r="L237">
            <v>1.9167359207761716</v>
          </cell>
          <cell r="M237">
            <v>1.8126092153097797</v>
          </cell>
          <cell r="N237">
            <v>1.776604660138249</v>
          </cell>
          <cell r="O237">
            <v>1.6705502035330262</v>
          </cell>
          <cell r="P237">
            <v>1.490329623037943</v>
          </cell>
          <cell r="Q237">
            <v>1.6704957290066564</v>
          </cell>
          <cell r="R237">
            <v>1.782348664234511</v>
          </cell>
          <cell r="S237">
            <v>1.6864901804915513</v>
          </cell>
          <cell r="T237">
            <v>1.6512530543196144</v>
          </cell>
          <cell r="U237">
            <v>1.6633535055043527</v>
          </cell>
        </row>
        <row r="238">
          <cell r="C238">
            <v>1.2470333333333337</v>
          </cell>
          <cell r="D238">
            <v>1.2798333333333329</v>
          </cell>
          <cell r="E238">
            <v>1.3164699999999996</v>
          </cell>
          <cell r="F238">
            <v>1.8166666666666667</v>
          </cell>
          <cell r="G238">
            <v>1.9511999999999994</v>
          </cell>
          <cell r="H238">
            <v>1.9806766666666664</v>
          </cell>
          <cell r="I238">
            <v>2.06</v>
          </cell>
          <cell r="J238">
            <v>2.09</v>
          </cell>
          <cell r="K238">
            <v>2.0750000000000002</v>
          </cell>
          <cell r="L238">
            <v>1.825</v>
          </cell>
          <cell r="M238">
            <v>1.7925</v>
          </cell>
          <cell r="N238">
            <v>1.7135</v>
          </cell>
          <cell r="O238">
            <v>1.5915999999999999</v>
          </cell>
          <cell r="P238">
            <v>1.667</v>
          </cell>
          <cell r="Q238">
            <v>1.6858</v>
          </cell>
          <cell r="R238">
            <v>1.7727999999999999</v>
          </cell>
          <cell r="S238">
            <v>1.6702999999999999</v>
          </cell>
          <cell r="T238">
            <v>1.6567000000000001</v>
          </cell>
          <cell r="U238">
            <v>1.7363</v>
          </cell>
        </row>
        <row r="239">
          <cell r="C239">
            <v>0.25024999999999997</v>
          </cell>
          <cell r="D239">
            <v>0.14150000000000001</v>
          </cell>
          <cell r="E239">
            <v>0.11199999999999999</v>
          </cell>
          <cell r="F239">
            <v>0.18425</v>
          </cell>
          <cell r="G239">
            <v>0.12675</v>
          </cell>
          <cell r="H239">
            <v>0.11666666665000001</v>
          </cell>
          <cell r="I239">
            <v>9.5500000000000002E-2</v>
          </cell>
          <cell r="J239">
            <v>0.1016</v>
          </cell>
          <cell r="K239">
            <v>8.975000000000001E-2</v>
          </cell>
          <cell r="L239">
            <v>7.166666666666667E-2</v>
          </cell>
          <cell r="M239">
            <v>7.9499999999999987E-2</v>
          </cell>
          <cell r="N239">
            <v>0.10124999999999998</v>
          </cell>
          <cell r="O239">
            <v>0.10201620249027724</v>
          </cell>
          <cell r="P239">
            <v>0.1120298452769783</v>
          </cell>
          <cell r="Q239">
            <v>0.10804294274691478</v>
          </cell>
          <cell r="R239">
            <v>0.10068391542187081</v>
          </cell>
          <cell r="S239">
            <v>0.11676799113338199</v>
          </cell>
          <cell r="T239">
            <v>0.10768316689065655</v>
          </cell>
          <cell r="U239">
            <v>9.7686914612618636E-2</v>
          </cell>
        </row>
        <row r="240">
          <cell r="C240">
            <v>0.88575000000000004</v>
          </cell>
          <cell r="D240">
            <v>0.76</v>
          </cell>
          <cell r="E240">
            <v>0.45</v>
          </cell>
          <cell r="F240">
            <v>0.38</v>
          </cell>
          <cell r="G240">
            <v>0.33</v>
          </cell>
          <cell r="H240">
            <v>0.27</v>
          </cell>
          <cell r="I240">
            <v>0.21</v>
          </cell>
          <cell r="J240">
            <v>0.27279999999999999</v>
          </cell>
          <cell r="K240">
            <v>0.2606666666666666</v>
          </cell>
          <cell r="L240">
            <v>0.24608333333333335</v>
          </cell>
          <cell r="M240">
            <v>0.20683333333333334</v>
          </cell>
          <cell r="N240">
            <v>0.19775000000000001</v>
          </cell>
          <cell r="O240">
            <v>0.2106936608357069</v>
          </cell>
          <cell r="P240">
            <v>0.2299588877251961</v>
          </cell>
          <cell r="Q240">
            <v>0.24238526381548567</v>
          </cell>
          <cell r="R240">
            <v>0.22522227073308318</v>
          </cell>
          <cell r="S240">
            <v>0.22174694098509309</v>
          </cell>
          <cell r="T240">
            <v>0.22040915345833156</v>
          </cell>
          <cell r="U240">
            <v>0.20702602213554552</v>
          </cell>
        </row>
        <row r="254">
          <cell r="C254">
            <v>512.97292788716186</v>
          </cell>
          <cell r="D254">
            <v>794.72292988501317</v>
          </cell>
          <cell r="E254">
            <v>953.10889025447148</v>
          </cell>
          <cell r="F254">
            <v>1061.6682673638832</v>
          </cell>
          <cell r="G254">
            <v>1208.2613242125794</v>
          </cell>
          <cell r="H254">
            <v>1298.5604989148123</v>
          </cell>
          <cell r="I254">
            <v>1521.8087729360941</v>
          </cell>
          <cell r="J254">
            <v>1711.2292206148581</v>
          </cell>
          <cell r="K254">
            <v>1977.8607059060514</v>
          </cell>
          <cell r="L254">
            <v>2275.5384359505806</v>
          </cell>
          <cell r="M254">
            <v>2679.7660078505151</v>
          </cell>
          <cell r="N254">
            <v>3133.1454838832497</v>
          </cell>
          <cell r="O254">
            <v>3866.8802852805716</v>
          </cell>
          <cell r="P254">
            <v>4352.9021025603233</v>
          </cell>
          <cell r="Q254">
            <v>4101.3258984701188</v>
          </cell>
          <cell r="R254">
            <v>4675.7200092061676</v>
          </cell>
          <cell r="S254">
            <v>5447.056874488645</v>
          </cell>
          <cell r="T254">
            <v>5818.0548522002391</v>
          </cell>
          <cell r="U254">
            <v>5982.6320834354765</v>
          </cell>
        </row>
        <row r="255">
          <cell r="C255">
            <v>398.1043430745811</v>
          </cell>
          <cell r="D255">
            <v>629.51936399827196</v>
          </cell>
          <cell r="E255">
            <v>734.78677019541919</v>
          </cell>
          <cell r="F255">
            <v>762.55774773995097</v>
          </cell>
          <cell r="G255">
            <v>596.9612427162258</v>
          </cell>
          <cell r="H255">
            <v>656.91114136940075</v>
          </cell>
          <cell r="I255">
            <v>734.18458069147664</v>
          </cell>
          <cell r="J255">
            <v>779.88525659833715</v>
          </cell>
          <cell r="K255">
            <v>921.69972335511375</v>
          </cell>
          <cell r="L255">
            <v>1187.194548443123</v>
          </cell>
          <cell r="M255">
            <v>1478.4025068484141</v>
          </cell>
          <cell r="N255">
            <v>1763.5065403644971</v>
          </cell>
          <cell r="O255">
            <v>2314.5875569180694</v>
          </cell>
          <cell r="P255">
            <v>2921.0974595114653</v>
          </cell>
          <cell r="Q255">
            <v>2455.2046741910872</v>
          </cell>
          <cell r="R255">
            <v>2622.9635686641486</v>
          </cell>
          <cell r="S255">
            <v>3230.6749176817075</v>
          </cell>
          <cell r="T255">
            <v>3523.3995197997083</v>
          </cell>
          <cell r="U255">
            <v>3596.589545036411</v>
          </cell>
        </row>
      </sheetData>
      <sheetData sheetId="1"/>
      <sheetData sheetId="2">
        <row r="6">
          <cell r="C6" t="str">
            <v>ფაქტ.</v>
          </cell>
          <cell r="D6" t="str">
            <v>ფაქტ.</v>
          </cell>
          <cell r="E6" t="str">
            <v>ფაქტ.</v>
          </cell>
          <cell r="F6" t="str">
            <v>ფაქტ.</v>
          </cell>
          <cell r="G6" t="str">
            <v>ფაქტ.</v>
          </cell>
          <cell r="H6" t="str">
            <v>ფაქტ.</v>
          </cell>
          <cell r="I6" t="str">
            <v>ფაქტ.</v>
          </cell>
          <cell r="J6" t="str">
            <v>ფაქტ.</v>
          </cell>
          <cell r="K6" t="str">
            <v>ფაქტ.</v>
          </cell>
          <cell r="L6" t="str">
            <v>ფაქტ.</v>
          </cell>
          <cell r="M6" t="str">
            <v>ფაქტ.</v>
          </cell>
          <cell r="N6" t="str">
            <v>ფაქტ.</v>
          </cell>
          <cell r="O6" t="str">
            <v>ფაქტ.</v>
          </cell>
          <cell r="P6" t="str">
            <v>ფაქტ.</v>
          </cell>
          <cell r="Q6" t="str">
            <v>ფაქტ.</v>
          </cell>
          <cell r="R6" t="str">
            <v>ფაქტ.</v>
          </cell>
          <cell r="S6" t="str">
            <v>ფაქტ.</v>
          </cell>
          <cell r="T6" t="str">
            <v>ფაქტ.</v>
          </cell>
          <cell r="U6" t="str">
            <v>ფაქტ.</v>
          </cell>
          <cell r="V6" t="str">
            <v>ფაქტ.</v>
          </cell>
          <cell r="W6" t="str">
            <v>winasw.</v>
          </cell>
          <cell r="X6" t="str">
            <v>მოსალ</v>
          </cell>
          <cell r="Y6" t="str">
            <v>პროგნ.</v>
          </cell>
          <cell r="Z6" t="str">
            <v>პროგნ.</v>
          </cell>
          <cell r="AA6" t="str">
            <v>პროგნ.</v>
          </cell>
          <cell r="AB6" t="str">
            <v>პროგნ.</v>
          </cell>
        </row>
      </sheetData>
      <sheetData sheetId="3"/>
      <sheetData sheetId="4">
        <row r="12">
          <cell r="B12">
            <v>142.94499999999999</v>
          </cell>
          <cell r="C12">
            <v>324.22500000000002</v>
          </cell>
          <cell r="D12">
            <v>514.68599999999992</v>
          </cell>
          <cell r="E12">
            <v>543.32400000000007</v>
          </cell>
          <cell r="F12">
            <v>683.245</v>
          </cell>
          <cell r="G12">
            <v>740.34780000000001</v>
          </cell>
          <cell r="H12">
            <v>833.16559999999993</v>
          </cell>
          <cell r="I12">
            <v>946.19430000000011</v>
          </cell>
          <cell r="J12">
            <v>1027.441</v>
          </cell>
          <cell r="K12">
            <v>1530.2509381428572</v>
          </cell>
          <cell r="L12">
            <v>1982.6646180000002</v>
          </cell>
          <cell r="M12">
            <v>2646.5407690000002</v>
          </cell>
          <cell r="N12">
            <v>3669.0894360000002</v>
          </cell>
          <cell r="O12">
            <v>4752.6569179999997</v>
          </cell>
          <cell r="P12">
            <v>4388.873634040001</v>
          </cell>
          <cell r="Q12">
            <v>4867.4405007992</v>
          </cell>
          <cell r="R12">
            <v>6134.7518580236001</v>
          </cell>
          <cell r="S12">
            <v>6670.9694821400008</v>
          </cell>
          <cell r="T12">
            <v>6659.2953364259065</v>
          </cell>
        </row>
        <row r="15">
          <cell r="B15">
            <v>40.880000000000003</v>
          </cell>
          <cell r="C15">
            <v>69.314000000000007</v>
          </cell>
          <cell r="D15">
            <v>71.688000000000002</v>
          </cell>
          <cell r="E15">
            <v>105.88199999999999</v>
          </cell>
          <cell r="F15">
            <v>107.27500000000001</v>
          </cell>
          <cell r="G15">
            <v>140.017</v>
          </cell>
          <cell r="H15">
            <v>155.45400000000001</v>
          </cell>
          <cell r="I15">
            <v>175.88640000000001</v>
          </cell>
          <cell r="J15">
            <v>222.76099999999997</v>
          </cell>
          <cell r="K15">
            <v>402.17418400000003</v>
          </cell>
          <cell r="L15">
            <v>428.78581399999996</v>
          </cell>
          <cell r="M15">
            <v>502.84362489999995</v>
          </cell>
          <cell r="N15">
            <v>722.04560000000004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7">
          <cell r="B17">
            <v>16.899999999999999</v>
          </cell>
          <cell r="C17">
            <v>31.509</v>
          </cell>
          <cell r="D17">
            <v>97.563000000000017</v>
          </cell>
          <cell r="E17">
            <v>90.082999999999998</v>
          </cell>
          <cell r="F17">
            <v>36.724999999999994</v>
          </cell>
          <cell r="G17">
            <v>37.2149</v>
          </cell>
          <cell r="H17">
            <v>69.104202000000015</v>
          </cell>
          <cell r="I17">
            <v>66.333900000000014</v>
          </cell>
          <cell r="J17">
            <v>69.202699999999993</v>
          </cell>
          <cell r="K17">
            <v>209.5</v>
          </cell>
          <cell r="L17">
            <v>294.29999999999995</v>
          </cell>
          <cell r="M17">
            <v>377.7</v>
          </cell>
          <cell r="N17">
            <v>479.4</v>
          </cell>
          <cell r="O17">
            <v>484.24754999999999</v>
          </cell>
          <cell r="P17">
            <v>487.04385500000001</v>
          </cell>
          <cell r="Q17">
            <v>526.28</v>
          </cell>
          <cell r="R17">
            <v>515.41892451000001</v>
          </cell>
          <cell r="S17">
            <v>618.22131535000005</v>
          </cell>
          <cell r="T17">
            <v>535.99583469000004</v>
          </cell>
        </row>
        <row r="23">
          <cell r="B23">
            <v>1</v>
          </cell>
          <cell r="C23">
            <v>45.9</v>
          </cell>
          <cell r="D23">
            <v>47.1</v>
          </cell>
          <cell r="E23">
            <v>49.549900000000001</v>
          </cell>
          <cell r="F23">
            <v>78.599900000000005</v>
          </cell>
          <cell r="G23">
            <v>72.695217999999997</v>
          </cell>
          <cell r="H23">
            <v>51.271900000000002</v>
          </cell>
          <cell r="I23">
            <v>66.7</v>
          </cell>
          <cell r="J23">
            <v>73.400000000000006</v>
          </cell>
          <cell r="K23">
            <v>48.501999999999995</v>
          </cell>
          <cell r="L23">
            <v>38.5</v>
          </cell>
          <cell r="M23">
            <v>36</v>
          </cell>
          <cell r="N23">
            <v>38.86</v>
          </cell>
          <cell r="O23">
            <v>64.3</v>
          </cell>
          <cell r="P23">
            <v>112.92656495999999</v>
          </cell>
          <cell r="Q23">
            <v>132.5</v>
          </cell>
          <cell r="R23">
            <v>181.45332045000001</v>
          </cell>
          <cell r="S23">
            <v>132.62710454999998</v>
          </cell>
          <cell r="T23">
            <v>134.26726277</v>
          </cell>
        </row>
        <row r="24">
          <cell r="B24">
            <v>53.6</v>
          </cell>
          <cell r="C24">
            <v>11.7</v>
          </cell>
          <cell r="D24">
            <v>38</v>
          </cell>
          <cell r="E24">
            <v>78.596000000000004</v>
          </cell>
          <cell r="F24">
            <v>71.8</v>
          </cell>
          <cell r="G24">
            <v>97.14273310999998</v>
          </cell>
          <cell r="H24">
            <v>66.2</v>
          </cell>
          <cell r="I24">
            <v>80</v>
          </cell>
          <cell r="J24">
            <v>95.199999999999989</v>
          </cell>
          <cell r="K24">
            <v>92.406999999999996</v>
          </cell>
          <cell r="L24">
            <v>81.599999999999994</v>
          </cell>
          <cell r="M24">
            <v>67.599999999999994</v>
          </cell>
          <cell r="N24">
            <v>58.6</v>
          </cell>
          <cell r="O24">
            <v>56.2</v>
          </cell>
          <cell r="P24">
            <v>58.25076</v>
          </cell>
          <cell r="Q24">
            <v>73.5</v>
          </cell>
          <cell r="R24">
            <v>106.4887722</v>
          </cell>
          <cell r="S24">
            <v>120.92285630999999</v>
          </cell>
          <cell r="T24">
            <v>103.23473884000001</v>
          </cell>
        </row>
        <row r="25">
          <cell r="B25">
            <v>39.1</v>
          </cell>
          <cell r="C25">
            <v>46.506</v>
          </cell>
          <cell r="D25">
            <v>50</v>
          </cell>
          <cell r="E25">
            <v>60</v>
          </cell>
          <cell r="F25">
            <v>70</v>
          </cell>
          <cell r="G25">
            <v>60.24218698</v>
          </cell>
          <cell r="H25">
            <v>54.13333333333334</v>
          </cell>
          <cell r="I25">
            <v>57.8</v>
          </cell>
          <cell r="J25">
            <v>105.29990000000001</v>
          </cell>
          <cell r="K25">
            <v>217.40000000000003</v>
          </cell>
          <cell r="L25">
            <v>436.3</v>
          </cell>
          <cell r="M25">
            <v>336.3</v>
          </cell>
          <cell r="N25">
            <v>399</v>
          </cell>
          <cell r="O25">
            <v>512</v>
          </cell>
          <cell r="P25">
            <v>420.31693548999993</v>
          </cell>
          <cell r="Q25">
            <v>380</v>
          </cell>
          <cell r="R25">
            <v>426.07732233000007</v>
          </cell>
          <cell r="S25">
            <v>514.1202565000001</v>
          </cell>
          <cell r="T25">
            <v>547.60727768000004</v>
          </cell>
        </row>
        <row r="27">
          <cell r="B27">
            <v>41.65</v>
          </cell>
          <cell r="C27">
            <v>84.151900000000012</v>
          </cell>
          <cell r="D27">
            <v>211.7804489839998</v>
          </cell>
          <cell r="E27">
            <v>241.96050417800018</v>
          </cell>
          <cell r="F27">
            <v>323.08754749819974</v>
          </cell>
          <cell r="G27">
            <v>319.40718424980014</v>
          </cell>
          <cell r="H27">
            <v>366.03656866666665</v>
          </cell>
          <cell r="I27">
            <v>336.06320000000017</v>
          </cell>
          <cell r="J27">
            <v>382.98810867463749</v>
          </cell>
          <cell r="K27">
            <v>434.04418650285703</v>
          </cell>
          <cell r="L27">
            <v>558.1001</v>
          </cell>
          <cell r="M27">
            <v>762.4</v>
          </cell>
          <cell r="N27">
            <v>851</v>
          </cell>
          <cell r="O27">
            <v>1378.6</v>
          </cell>
          <cell r="P27">
            <v>1505.9017764499999</v>
          </cell>
          <cell r="Q27">
            <v>1623.6</v>
          </cell>
          <cell r="R27">
            <v>1655.5710301700001</v>
          </cell>
          <cell r="S27">
            <v>1857.5664941599998</v>
          </cell>
          <cell r="T27">
            <v>2294.9964605999999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16.2</v>
          </cell>
          <cell r="L28">
            <v>99.979951410000211</v>
          </cell>
          <cell r="M28">
            <v>526.9</v>
          </cell>
          <cell r="N28">
            <v>636</v>
          </cell>
          <cell r="O28">
            <v>749.91811117999941</v>
          </cell>
          <cell r="P28">
            <v>944</v>
          </cell>
          <cell r="Q28">
            <v>1001.4000000000001</v>
          </cell>
          <cell r="R28">
            <v>863.1477841300001</v>
          </cell>
          <cell r="S28">
            <v>935.76368639999998</v>
          </cell>
          <cell r="T28">
            <v>968.51383307000003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9"/>
  <sheetViews>
    <sheetView tabSelected="1" zoomScaleNormal="100" zoomScaleSheetLayoutView="100" workbookViewId="0">
      <pane xSplit="1" ySplit="7" topLeftCell="B30" activePane="bottomRight" state="frozen"/>
      <selection activeCell="AD52" sqref="AD52"/>
      <selection pane="topRight" activeCell="AD52" sqref="AD52"/>
      <selection pane="bottomLeft" activeCell="AD52" sqref="AD52"/>
      <selection pane="bottomRight" activeCell="Y124" sqref="Y124"/>
    </sheetView>
  </sheetViews>
  <sheetFormatPr defaultRowHeight="12.75" x14ac:dyDescent="0.2"/>
  <cols>
    <col min="1" max="1" width="45.140625" customWidth="1"/>
    <col min="2" max="2" width="7" hidden="1" customWidth="1"/>
    <col min="3" max="11" width="8.140625" hidden="1" customWidth="1"/>
    <col min="12" max="17" width="8.140625" style="2" hidden="1" customWidth="1"/>
    <col min="18" max="20" width="8.140625" hidden="1" customWidth="1"/>
    <col min="21" max="28" width="8.140625" customWidth="1"/>
  </cols>
  <sheetData>
    <row r="1" spans="1:28" ht="13.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3"/>
      <c r="R1" s="4"/>
      <c r="S1" s="4"/>
      <c r="T1" s="4"/>
      <c r="U1" s="4"/>
      <c r="W1" s="4"/>
      <c r="X1" s="4"/>
      <c r="AA1" s="4"/>
      <c r="AB1" s="4" t="s">
        <v>0</v>
      </c>
    </row>
    <row r="2" spans="1:28" ht="18.75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3.5" x14ac:dyDescent="0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3.7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2"/>
      <c r="O4" s="12"/>
      <c r="P4" s="12"/>
      <c r="Q4" s="12"/>
      <c r="R4" s="12"/>
      <c r="S4" s="12"/>
      <c r="T4" s="12"/>
      <c r="U4" s="12"/>
      <c r="V4" s="12"/>
      <c r="W4" s="14"/>
      <c r="X4" s="15"/>
      <c r="Y4" s="16"/>
      <c r="Z4" s="12"/>
      <c r="AA4" s="12"/>
      <c r="AB4" s="12"/>
    </row>
    <row r="5" spans="1:28" x14ac:dyDescent="0.2">
      <c r="A5" s="2"/>
      <c r="B5" s="2">
        <v>1995</v>
      </c>
      <c r="C5" s="2">
        <f t="shared" ref="C5:K5" si="0">B5+1</f>
        <v>1996</v>
      </c>
      <c r="D5" s="2">
        <f t="shared" si="0"/>
        <v>1997</v>
      </c>
      <c r="E5" s="2">
        <f t="shared" si="0"/>
        <v>1998</v>
      </c>
      <c r="F5" s="2">
        <f t="shared" si="0"/>
        <v>1999</v>
      </c>
      <c r="G5" s="2">
        <f t="shared" si="0"/>
        <v>2000</v>
      </c>
      <c r="H5" s="2">
        <f t="shared" si="0"/>
        <v>2001</v>
      </c>
      <c r="I5" s="2">
        <f t="shared" si="0"/>
        <v>2002</v>
      </c>
      <c r="J5" s="17">
        <f t="shared" si="0"/>
        <v>2003</v>
      </c>
      <c r="K5" s="18">
        <f t="shared" si="0"/>
        <v>2004</v>
      </c>
      <c r="L5" s="19">
        <f>K5+1</f>
        <v>2005</v>
      </c>
      <c r="M5" s="19">
        <v>2006</v>
      </c>
      <c r="N5" s="19">
        <v>2007</v>
      </c>
      <c r="O5" s="19">
        <v>2008</v>
      </c>
      <c r="P5" s="19">
        <f t="shared" ref="P5:AB5" si="1">O5+1</f>
        <v>2009</v>
      </c>
      <c r="Q5" s="19">
        <f t="shared" si="1"/>
        <v>2010</v>
      </c>
      <c r="R5" s="19">
        <f t="shared" si="1"/>
        <v>2011</v>
      </c>
      <c r="S5" s="19">
        <f t="shared" si="1"/>
        <v>2012</v>
      </c>
      <c r="T5" s="19">
        <f t="shared" si="1"/>
        <v>2013</v>
      </c>
      <c r="U5" s="19">
        <f t="shared" si="1"/>
        <v>2014</v>
      </c>
      <c r="V5" s="19">
        <f t="shared" si="1"/>
        <v>2015</v>
      </c>
      <c r="W5" s="20">
        <f t="shared" si="1"/>
        <v>2016</v>
      </c>
      <c r="X5" s="21">
        <f t="shared" si="1"/>
        <v>2017</v>
      </c>
      <c r="Y5" s="22">
        <f t="shared" si="1"/>
        <v>2018</v>
      </c>
      <c r="Z5" s="19">
        <f t="shared" si="1"/>
        <v>2019</v>
      </c>
      <c r="AA5" s="19">
        <f t="shared" si="1"/>
        <v>2020</v>
      </c>
      <c r="AB5" s="19">
        <f t="shared" si="1"/>
        <v>2021</v>
      </c>
    </row>
    <row r="6" spans="1:28" ht="13.5" x14ac:dyDescent="0.25">
      <c r="A6" s="23"/>
      <c r="B6" s="3" t="s">
        <v>3</v>
      </c>
      <c r="C6" s="3" t="str">
        <f>[1]SelInd!C6</f>
        <v>ფაქტ.</v>
      </c>
      <c r="D6" s="3" t="str">
        <f>[1]SelInd!D6</f>
        <v>ფაქტ.</v>
      </c>
      <c r="E6" s="3" t="str">
        <f>[1]SelInd!E6</f>
        <v>ფაქტ.</v>
      </c>
      <c r="F6" s="3" t="str">
        <f>[1]SelInd!F6</f>
        <v>ფაქტ.</v>
      </c>
      <c r="G6" s="3" t="str">
        <f>[1]SelInd!G6</f>
        <v>ფაქტ.</v>
      </c>
      <c r="H6" s="3" t="str">
        <f>[1]SelInd!H6</f>
        <v>ფაქტ.</v>
      </c>
      <c r="I6" s="3" t="str">
        <f>[1]SelInd!I6</f>
        <v>ფაქტ.</v>
      </c>
      <c r="J6" s="3" t="str">
        <f>[1]SelInd!J6</f>
        <v>ფაქტ.</v>
      </c>
      <c r="K6" s="3" t="str">
        <f>[1]SelInd!K6</f>
        <v>ფაქტ.</v>
      </c>
      <c r="L6" s="3" t="str">
        <f>[1]SelInd!L6</f>
        <v>ფაქტ.</v>
      </c>
      <c r="M6" s="3" t="str">
        <f>[1]SelInd!M6</f>
        <v>ფაქტ.</v>
      </c>
      <c r="N6" s="3" t="str">
        <f>[1]SelInd!N6</f>
        <v>ფაქტ.</v>
      </c>
      <c r="O6" s="3" t="str">
        <f>[1]SelInd!O6</f>
        <v>ფაქტ.</v>
      </c>
      <c r="P6" s="3" t="str">
        <f>[1]SelInd!P6</f>
        <v>ფაქტ.</v>
      </c>
      <c r="Q6" s="3" t="str">
        <f>[1]SelInd!Q6</f>
        <v>ფაქტ.</v>
      </c>
      <c r="R6" s="3" t="str">
        <f>[1]SelInd!R6</f>
        <v>ფაქტ.</v>
      </c>
      <c r="S6" s="3" t="str">
        <f>[1]SelInd!S6</f>
        <v>ფაქტ.</v>
      </c>
      <c r="T6" s="3" t="str">
        <f>[1]SelInd!T6</f>
        <v>ფაქტ.</v>
      </c>
      <c r="U6" s="3" t="str">
        <f>[1]SelInd!U6</f>
        <v>ფაქტ.</v>
      </c>
      <c r="V6" s="3" t="str">
        <f>[1]SelInd!V6</f>
        <v>ფაქტ.</v>
      </c>
      <c r="W6" s="24" t="str">
        <f>[1]SelInd!W6</f>
        <v>winasw.</v>
      </c>
      <c r="X6" s="25" t="str">
        <f>[1]SelInd!X6</f>
        <v>მოსალ</v>
      </c>
      <c r="Y6" s="26" t="str">
        <f>[1]SelInd!Y6</f>
        <v>პროგნ.</v>
      </c>
      <c r="Z6" s="3" t="str">
        <f>[1]SelInd!Z6</f>
        <v>პროგნ.</v>
      </c>
      <c r="AA6" s="3" t="str">
        <f>[1]SelInd!AA6</f>
        <v>პროგნ.</v>
      </c>
      <c r="AB6" s="3" t="str">
        <f>[1]SelInd!AB6</f>
        <v>პროგნ.</v>
      </c>
    </row>
    <row r="7" spans="1:28" ht="3" customHeight="1" x14ac:dyDescent="0.2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9"/>
      <c r="X7" s="30"/>
      <c r="Y7" s="31"/>
      <c r="Z7" s="28"/>
      <c r="AA7" s="28"/>
      <c r="AB7" s="28"/>
    </row>
    <row r="8" spans="1:28" ht="13.5" x14ac:dyDescent="0.25">
      <c r="B8" s="4"/>
      <c r="C8" s="4"/>
      <c r="D8" s="4"/>
      <c r="E8" s="4"/>
      <c r="F8" s="4"/>
      <c r="G8" s="4"/>
      <c r="H8" s="4"/>
      <c r="I8" s="4"/>
      <c r="J8" s="4"/>
      <c r="K8" s="3"/>
      <c r="L8" s="32"/>
      <c r="M8" s="3"/>
      <c r="N8" s="3"/>
      <c r="O8" s="3"/>
      <c r="P8" s="3"/>
      <c r="Q8" s="3"/>
      <c r="R8" s="3"/>
      <c r="S8" s="3"/>
      <c r="T8" s="3"/>
      <c r="U8" s="3"/>
      <c r="V8" s="3"/>
      <c r="W8" s="24"/>
      <c r="X8" s="25"/>
      <c r="Y8" s="26"/>
      <c r="Z8" s="4"/>
      <c r="AA8" s="4"/>
      <c r="AB8" s="4"/>
    </row>
    <row r="9" spans="1:28" ht="13.5" x14ac:dyDescent="0.25">
      <c r="A9" s="33" t="s">
        <v>4</v>
      </c>
      <c r="B9" s="4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24"/>
      <c r="X9" s="25"/>
      <c r="Y9" s="26"/>
      <c r="Z9" s="4"/>
      <c r="AA9" s="4"/>
      <c r="AB9" s="4"/>
    </row>
    <row r="10" spans="1:28" ht="13.5" x14ac:dyDescent="0.25">
      <c r="A10" s="34"/>
      <c r="B10" s="4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24"/>
      <c r="X10" s="25"/>
      <c r="Y10" s="26"/>
      <c r="Z10" s="4"/>
      <c r="AA10" s="4"/>
      <c r="AB10" s="4"/>
    </row>
    <row r="11" spans="1:28" ht="13.5" x14ac:dyDescent="0.25">
      <c r="A11" s="35" t="s">
        <v>5</v>
      </c>
      <c r="B11" s="36">
        <f>SUM(B12:B13)</f>
        <v>2318.8380206166671</v>
      </c>
      <c r="C11" s="36">
        <f t="shared" ref="C11:T11" si="2">SUM(C12:C13)</f>
        <v>3777.7044768221258</v>
      </c>
      <c r="D11" s="36">
        <f t="shared" si="2"/>
        <v>4755.5705786343815</v>
      </c>
      <c r="E11" s="36">
        <f t="shared" si="2"/>
        <v>4533.3243762379234</v>
      </c>
      <c r="F11" s="36">
        <f t="shared" si="2"/>
        <v>5348.4998861480108</v>
      </c>
      <c r="G11" s="36">
        <f t="shared" si="2"/>
        <v>5295.1028788436188</v>
      </c>
      <c r="H11" s="36">
        <f t="shared" si="2"/>
        <v>5503.8162149387063</v>
      </c>
      <c r="I11" s="36">
        <f t="shared" si="2"/>
        <v>6231.4156340043228</v>
      </c>
      <c r="J11" s="36">
        <f t="shared" si="2"/>
        <v>6930.8766058931269</v>
      </c>
      <c r="K11" s="37">
        <f t="shared" si="2"/>
        <v>7886.1834000378658</v>
      </c>
      <c r="L11" s="37">
        <f t="shared" si="2"/>
        <v>9118.0194708765321</v>
      </c>
      <c r="M11" s="37">
        <f t="shared" si="2"/>
        <v>11962.804201844297</v>
      </c>
      <c r="N11" s="37">
        <f t="shared" si="2"/>
        <v>14649.415459036823</v>
      </c>
      <c r="O11" s="37">
        <f t="shared" si="2"/>
        <v>18284.794027305787</v>
      </c>
      <c r="P11" s="37">
        <f t="shared" si="2"/>
        <v>17608.936298019467</v>
      </c>
      <c r="Q11" s="37">
        <f t="shared" si="2"/>
        <v>18426.657997784205</v>
      </c>
      <c r="R11" s="37">
        <f t="shared" si="2"/>
        <v>20738.623426931928</v>
      </c>
      <c r="S11" s="37">
        <f t="shared" si="2"/>
        <v>21819.617115485336</v>
      </c>
      <c r="T11" s="37">
        <f t="shared" si="2"/>
        <v>22274.602490539532</v>
      </c>
      <c r="U11" s="37">
        <v>24283.419133175637</v>
      </c>
      <c r="V11" s="37">
        <v>25418.998232038037</v>
      </c>
      <c r="W11" s="38">
        <v>26357.804646103927</v>
      </c>
      <c r="X11" s="39">
        <v>27694.36</v>
      </c>
      <c r="Y11" s="40">
        <v>28964.74</v>
      </c>
      <c r="Z11" s="37">
        <v>30703.06</v>
      </c>
      <c r="AA11" s="37">
        <v>32655.23</v>
      </c>
      <c r="AB11" s="37">
        <v>34776.14</v>
      </c>
    </row>
    <row r="12" spans="1:28" ht="13.5" x14ac:dyDescent="0.25">
      <c r="A12" s="41" t="s">
        <v>6</v>
      </c>
      <c r="B12" s="36">
        <f>[1]Data!C6</f>
        <v>223.87499999999997</v>
      </c>
      <c r="C12" s="36">
        <f>[1]Data!D6</f>
        <v>495.18700000000007</v>
      </c>
      <c r="D12" s="36">
        <f>[1]Data!E6</f>
        <v>631.76533100000017</v>
      </c>
      <c r="E12" s="36">
        <f>[1]Data!F6</f>
        <v>536.23496499999987</v>
      </c>
      <c r="F12" s="36">
        <f>[1]Data!G6</f>
        <v>612.34761500000002</v>
      </c>
      <c r="G12" s="36">
        <f>[1]Data!H6</f>
        <v>462.10820800000022</v>
      </c>
      <c r="H12" s="36">
        <f>[1]Data!I6</f>
        <v>550.24399999999991</v>
      </c>
      <c r="I12" s="36">
        <f>[1]Data!J6</f>
        <v>621.43623428000046</v>
      </c>
      <c r="J12" s="36">
        <f>[1]Data!K6</f>
        <v>600.23437372000012</v>
      </c>
      <c r="K12" s="37">
        <f>[1]Data!L6</f>
        <v>742.50793564000014</v>
      </c>
      <c r="L12" s="37">
        <f>[1]Data!M6</f>
        <v>1113.6703805899995</v>
      </c>
      <c r="M12" s="37">
        <f>[1]Data!N6</f>
        <v>1332.2367879000003</v>
      </c>
      <c r="N12" s="37">
        <f>[1]Data!O6</f>
        <v>2257.2383289700001</v>
      </c>
      <c r="O12" s="37">
        <f>[1]Data!P6</f>
        <v>2622.5000000000005</v>
      </c>
      <c r="P12" s="37">
        <f>[1]Data!Q6</f>
        <v>2153.5299572600002</v>
      </c>
      <c r="Q12" s="37">
        <f>[1]Data!R6</f>
        <v>2258.8000000000002</v>
      </c>
      <c r="R12" s="37">
        <f>[1]Data!S6</f>
        <v>2347.1463130699995</v>
      </c>
      <c r="S12" s="37">
        <f>[1]Data!T6</f>
        <v>2500.3120873299999</v>
      </c>
      <c r="T12" s="37">
        <f>[1]Data!U6</f>
        <v>2405.9514677799998</v>
      </c>
      <c r="U12" s="37">
        <v>2665.4558968063998</v>
      </c>
      <c r="V12" s="37">
        <v>2804.8326391300002</v>
      </c>
      <c r="W12" s="38">
        <v>3146.9022642199998</v>
      </c>
      <c r="X12" s="39">
        <v>3101</v>
      </c>
      <c r="Y12" s="40">
        <v>3195</v>
      </c>
      <c r="Z12" s="37">
        <v>3240</v>
      </c>
      <c r="AA12" s="37">
        <v>3330</v>
      </c>
      <c r="AB12" s="37">
        <v>3450</v>
      </c>
    </row>
    <row r="13" spans="1:28" ht="13.5" x14ac:dyDescent="0.25">
      <c r="A13" s="41" t="s">
        <v>7</v>
      </c>
      <c r="B13" s="36">
        <f>[1]Data!C7</f>
        <v>2094.9630206166671</v>
      </c>
      <c r="C13" s="36">
        <f>[1]Data!D7</f>
        <v>3282.5174768221259</v>
      </c>
      <c r="D13" s="36">
        <f>[1]Data!E7</f>
        <v>4123.805247634381</v>
      </c>
      <c r="E13" s="36">
        <f>[1]Data!F7</f>
        <v>3997.0894112379237</v>
      </c>
      <c r="F13" s="36">
        <f>[1]Data!G7</f>
        <v>4736.1522711480111</v>
      </c>
      <c r="G13" s="36">
        <f>[1]Data!H7</f>
        <v>4832.9946708436182</v>
      </c>
      <c r="H13" s="36">
        <f>[1]Data!I7</f>
        <v>4953.5722149387066</v>
      </c>
      <c r="I13" s="36">
        <f>[1]Data!J7</f>
        <v>5609.9793997243223</v>
      </c>
      <c r="J13" s="36">
        <f>[1]Data!K7</f>
        <v>6330.642232173127</v>
      </c>
      <c r="K13" s="37">
        <f>[1]Data!L7</f>
        <v>7143.6754643978657</v>
      </c>
      <c r="L13" s="37">
        <f>[1]Data!M7</f>
        <v>8004.3490902865324</v>
      </c>
      <c r="M13" s="37">
        <f>[1]Data!N7</f>
        <v>10630.567413944296</v>
      </c>
      <c r="N13" s="37">
        <f>[1]Data!O7</f>
        <v>12392.177130066822</v>
      </c>
      <c r="O13" s="37">
        <f>[1]Data!P7</f>
        <v>15662.294027305787</v>
      </c>
      <c r="P13" s="37">
        <f>[1]Data!Q7</f>
        <v>15455.406340759468</v>
      </c>
      <c r="Q13" s="37">
        <f>[1]Data!R7</f>
        <v>16167.857997784206</v>
      </c>
      <c r="R13" s="37">
        <f>[1]Data!S7</f>
        <v>18391.477113861929</v>
      </c>
      <c r="S13" s="37">
        <f>[1]Data!T7</f>
        <v>19319.305028155337</v>
      </c>
      <c r="T13" s="37">
        <f>[1]Data!U7</f>
        <v>19868.651022759532</v>
      </c>
      <c r="U13" s="37">
        <v>21617.963236369236</v>
      </c>
      <c r="V13" s="37">
        <v>22614.165592908037</v>
      </c>
      <c r="W13" s="38">
        <v>23210.902381883927</v>
      </c>
      <c r="X13" s="39">
        <v>24593.360000000001</v>
      </c>
      <c r="Y13" s="40">
        <v>25769.74</v>
      </c>
      <c r="Z13" s="37">
        <v>27463.06</v>
      </c>
      <c r="AA13" s="37">
        <v>29325.23</v>
      </c>
      <c r="AB13" s="37">
        <v>31326.14</v>
      </c>
    </row>
    <row r="14" spans="1:28" ht="13.5" x14ac:dyDescent="0.25">
      <c r="A14" s="35" t="s">
        <v>8</v>
      </c>
      <c r="B14" s="36">
        <f>SUM(B15:B16)</f>
        <v>715.09999999999991</v>
      </c>
      <c r="C14" s="36">
        <f t="shared" ref="C14:T14" si="3">SUM(C15:C16)</f>
        <v>826.96092190494153</v>
      </c>
      <c r="D14" s="36">
        <f t="shared" si="3"/>
        <v>885.87825001370709</v>
      </c>
      <c r="E14" s="36">
        <f t="shared" si="3"/>
        <v>1447.6793036220797</v>
      </c>
      <c r="F14" s="36">
        <f t="shared" si="3"/>
        <v>1548.2409657398575</v>
      </c>
      <c r="G14" s="36">
        <f t="shared" si="3"/>
        <v>1664.8395256933791</v>
      </c>
      <c r="H14" s="36">
        <f t="shared" si="3"/>
        <v>2095.9738489904807</v>
      </c>
      <c r="I14" s="36">
        <f t="shared" si="3"/>
        <v>2203.648207804325</v>
      </c>
      <c r="J14" s="36">
        <f t="shared" si="3"/>
        <v>2871.5347693679378</v>
      </c>
      <c r="K14" s="37">
        <f t="shared" si="3"/>
        <v>3560.2542706529425</v>
      </c>
      <c r="L14" s="37">
        <f t="shared" si="3"/>
        <v>4551.7376171666638</v>
      </c>
      <c r="M14" s="37">
        <f t="shared" si="3"/>
        <v>5134.312602961184</v>
      </c>
      <c r="N14" s="37">
        <f t="shared" si="3"/>
        <v>6912.7096120364031</v>
      </c>
      <c r="O14" s="37">
        <f t="shared" si="3"/>
        <v>6475.9131325868912</v>
      </c>
      <c r="P14" s="37">
        <f t="shared" si="3"/>
        <v>3818.4498742069736</v>
      </c>
      <c r="Q14" s="37">
        <f t="shared" si="3"/>
        <v>6017.9848877481245</v>
      </c>
      <c r="R14" s="37">
        <f t="shared" si="3"/>
        <v>8237.0601680716281</v>
      </c>
      <c r="S14" s="37">
        <f t="shared" si="3"/>
        <v>9491.5676563928191</v>
      </c>
      <c r="T14" s="37">
        <f t="shared" si="3"/>
        <v>8044.439870311433</v>
      </c>
      <c r="U14" s="37">
        <v>10132.791922734288</v>
      </c>
      <c r="V14" s="37">
        <v>11957.153378924777</v>
      </c>
      <c r="W14" s="38">
        <v>12728.782026764786</v>
      </c>
      <c r="X14" s="39">
        <v>13832.2</v>
      </c>
      <c r="Y14" s="40">
        <v>15937.25</v>
      </c>
      <c r="Z14" s="37">
        <v>18038.39</v>
      </c>
      <c r="AA14" s="37">
        <v>20241.86</v>
      </c>
      <c r="AB14" s="37">
        <v>22617.17</v>
      </c>
    </row>
    <row r="15" spans="1:28" ht="13.5" x14ac:dyDescent="0.25">
      <c r="A15" s="41" t="s">
        <v>6</v>
      </c>
      <c r="B15" s="36">
        <f>[1]Data!C9</f>
        <v>38.799999999999997</v>
      </c>
      <c r="C15" s="36">
        <f>[1]Data!D9</f>
        <v>68.900000000000006</v>
      </c>
      <c r="D15" s="36">
        <f>[1]Data!E9</f>
        <v>73.399900000000002</v>
      </c>
      <c r="E15" s="36">
        <f>[1]Data!F9</f>
        <v>83.152000000000001</v>
      </c>
      <c r="F15" s="36">
        <f>[1]Data!G9</f>
        <v>48.7</v>
      </c>
      <c r="G15" s="36">
        <f>[1]Data!H9</f>
        <v>58.504000000000033</v>
      </c>
      <c r="H15" s="36">
        <f>[1]Data!I9</f>
        <v>71.900000000000006</v>
      </c>
      <c r="I15" s="36">
        <f>[1]Data!J9</f>
        <v>78.599999999999994</v>
      </c>
      <c r="J15" s="36">
        <f>[1]Data!K9</f>
        <v>189.2</v>
      </c>
      <c r="K15" s="37">
        <f>[1]Data!L9</f>
        <v>425.5</v>
      </c>
      <c r="L15" s="37">
        <f>[1]Data!M9</f>
        <v>660.2</v>
      </c>
      <c r="M15" s="37">
        <f>[1]Data!N9</f>
        <v>879</v>
      </c>
      <c r="N15" s="37">
        <f>[1]Data!O9</f>
        <v>1465.2</v>
      </c>
      <c r="O15" s="37">
        <f>[1]Data!P9</f>
        <v>1524.3</v>
      </c>
      <c r="P15" s="37">
        <f>[1]Data!Q9</f>
        <v>1475.5886796700001</v>
      </c>
      <c r="Q15" s="37">
        <f>[1]Data!R9</f>
        <v>1540.3</v>
      </c>
      <c r="R15" s="37">
        <f>[1]Data!S9</f>
        <v>1869.0555376500004</v>
      </c>
      <c r="S15" s="37">
        <f>[1]Data!T9</f>
        <v>1916.1756153200004</v>
      </c>
      <c r="T15" s="37">
        <f>[1]Data!U9</f>
        <v>1391.5280790600004</v>
      </c>
      <c r="U15" s="37">
        <v>1443.9391523623997</v>
      </c>
      <c r="V15" s="37">
        <v>1776.3811532100001</v>
      </c>
      <c r="W15" s="38">
        <v>1728.9751528699999</v>
      </c>
      <c r="X15" s="39">
        <v>1662</v>
      </c>
      <c r="Y15" s="40">
        <v>2510</v>
      </c>
      <c r="Z15" s="37">
        <v>3090</v>
      </c>
      <c r="AA15" s="37">
        <v>3600</v>
      </c>
      <c r="AB15" s="37">
        <v>4090</v>
      </c>
    </row>
    <row r="16" spans="1:28" ht="13.5" x14ac:dyDescent="0.25">
      <c r="A16" s="41" t="s">
        <v>7</v>
      </c>
      <c r="B16" s="36">
        <f>[1]Data!C10</f>
        <v>676.3</v>
      </c>
      <c r="C16" s="36">
        <f>[1]Data!D10</f>
        <v>758.06092190494155</v>
      </c>
      <c r="D16" s="36">
        <f>[1]Data!E10</f>
        <v>812.47835001370709</v>
      </c>
      <c r="E16" s="36">
        <f>[1]Data!F10</f>
        <v>1364.5273036220797</v>
      </c>
      <c r="F16" s="36">
        <f>[1]Data!G10</f>
        <v>1499.5409657398575</v>
      </c>
      <c r="G16" s="36">
        <f>[1]Data!H10</f>
        <v>1606.3355256933789</v>
      </c>
      <c r="H16" s="36">
        <f>[1]Data!I10</f>
        <v>2024.0738489904809</v>
      </c>
      <c r="I16" s="36">
        <f>[1]Data!J10</f>
        <v>2125.0482078043251</v>
      </c>
      <c r="J16" s="36">
        <f>[1]Data!K10</f>
        <v>2682.334769367938</v>
      </c>
      <c r="K16" s="37">
        <f>[1]Data!L10</f>
        <v>3134.7542706529425</v>
      </c>
      <c r="L16" s="37">
        <f>[1]Data!M10</f>
        <v>3891.5376171666639</v>
      </c>
      <c r="M16" s="37">
        <f>[1]Data!N10</f>
        <v>4255.312602961184</v>
      </c>
      <c r="N16" s="37">
        <f>[1]Data!O10</f>
        <v>5447.5096120364033</v>
      </c>
      <c r="O16" s="37">
        <f>[1]Data!P10</f>
        <v>4951.613132586891</v>
      </c>
      <c r="P16" s="37">
        <f>[1]Data!Q10</f>
        <v>2342.8611945369735</v>
      </c>
      <c r="Q16" s="37">
        <f>[1]Data!R10</f>
        <v>4477.6848877481243</v>
      </c>
      <c r="R16" s="37">
        <f>[1]Data!S10</f>
        <v>6368.0046304216276</v>
      </c>
      <c r="S16" s="37">
        <f>[1]Data!T10</f>
        <v>7575.3920410728188</v>
      </c>
      <c r="T16" s="37">
        <f>[1]Data!U10</f>
        <v>6652.9117912514321</v>
      </c>
      <c r="U16" s="37">
        <v>8688.8527703718883</v>
      </c>
      <c r="V16" s="37">
        <v>10180.772225714776</v>
      </c>
      <c r="W16" s="38">
        <v>10999.806873894786</v>
      </c>
      <c r="X16" s="39">
        <v>12170.2</v>
      </c>
      <c r="Y16" s="40">
        <v>13427.25</v>
      </c>
      <c r="Z16" s="37">
        <v>14948.39</v>
      </c>
      <c r="AA16" s="37">
        <v>16641.86</v>
      </c>
      <c r="AB16" s="37">
        <v>18527.169999999998</v>
      </c>
    </row>
    <row r="17" spans="1:28" ht="13.5" x14ac:dyDescent="0.25">
      <c r="A17" s="35" t="s">
        <v>9</v>
      </c>
      <c r="B17" s="36">
        <f>SUM(B18:B19)</f>
        <v>515.50704181666674</v>
      </c>
      <c r="C17" s="36">
        <f t="shared" ref="C17:T17" si="4">SUM(C18:C19)</f>
        <v>515.03783861015324</v>
      </c>
      <c r="D17" s="36">
        <f t="shared" si="4"/>
        <v>745.49373385658987</v>
      </c>
      <c r="E17" s="36">
        <f t="shared" si="4"/>
        <v>932.41467396305688</v>
      </c>
      <c r="F17" s="36">
        <f t="shared" si="4"/>
        <v>1128.8437265209932</v>
      </c>
      <c r="G17" s="36">
        <f t="shared" si="4"/>
        <v>1698.4011266067084</v>
      </c>
      <c r="H17" s="36">
        <f t="shared" si="4"/>
        <v>1817.5373165251012</v>
      </c>
      <c r="I17" s="36">
        <f t="shared" si="4"/>
        <v>2218.5904929424978</v>
      </c>
      <c r="J17" s="36">
        <f t="shared" si="4"/>
        <v>2766.8988866331056</v>
      </c>
      <c r="K17" s="37">
        <f t="shared" si="4"/>
        <v>3156.6214985297738</v>
      </c>
      <c r="L17" s="37">
        <f t="shared" si="4"/>
        <v>3965.0476252899753</v>
      </c>
      <c r="M17" s="37">
        <f t="shared" si="4"/>
        <v>4533.2053453989556</v>
      </c>
      <c r="N17" s="37">
        <f t="shared" si="4"/>
        <v>5316.349358574902</v>
      </c>
      <c r="O17" s="37">
        <f t="shared" si="4"/>
        <v>5496.9814965698297</v>
      </c>
      <c r="P17" s="37">
        <f t="shared" si="4"/>
        <v>5357.6329629620177</v>
      </c>
      <c r="Q17" s="37">
        <f t="shared" si="4"/>
        <v>7238.0694952301174</v>
      </c>
      <c r="R17" s="37">
        <f t="shared" si="4"/>
        <v>8875.4069297695714</v>
      </c>
      <c r="S17" s="37">
        <f t="shared" si="4"/>
        <v>9983.445924382866</v>
      </c>
      <c r="T17" s="37">
        <f t="shared" si="4"/>
        <v>11992.438024954507</v>
      </c>
      <c r="U17" s="37">
        <v>12522.328331627692</v>
      </c>
      <c r="V17" s="37">
        <v>14143.96843678621</v>
      </c>
      <c r="W17" s="38">
        <v>14781.951744920592</v>
      </c>
      <c r="X17" s="39">
        <v>16722.925000000003</v>
      </c>
      <c r="Y17" s="40">
        <v>18550.034999999989</v>
      </c>
      <c r="Z17" s="37">
        <v>20738.061999999998</v>
      </c>
      <c r="AA17" s="37">
        <v>23184.27</v>
      </c>
      <c r="AB17" s="37">
        <v>25919.1</v>
      </c>
    </row>
    <row r="18" spans="1:28" ht="13.5" x14ac:dyDescent="0.25">
      <c r="A18" s="41" t="s">
        <v>10</v>
      </c>
      <c r="B18" s="36">
        <f>[1]Data!C12</f>
        <v>373.06551034444453</v>
      </c>
      <c r="C18" s="36">
        <f>[1]Data!D12</f>
        <v>391.30852369218661</v>
      </c>
      <c r="D18" s="36">
        <f>[1]Data!E12</f>
        <v>488.36425139716687</v>
      </c>
      <c r="E18" s="36">
        <f>[1]Data!F12</f>
        <v>423.90572938342973</v>
      </c>
      <c r="F18" s="36">
        <f>[1]Data!G12</f>
        <v>690.10358393216768</v>
      </c>
      <c r="G18" s="36">
        <f>[1]Data!H12</f>
        <v>986.81640423440933</v>
      </c>
      <c r="H18" s="36">
        <f>[1]Data!I12</f>
        <v>1051.0209996175925</v>
      </c>
      <c r="I18" s="36">
        <f>[1]Data!J12</f>
        <v>1323.8390612950495</v>
      </c>
      <c r="J18" s="36">
        <f>[1]Data!K12</f>
        <v>1782.2749541009453</v>
      </c>
      <c r="K18" s="36">
        <f>[1]Data!L12</f>
        <v>2093.2891828415072</v>
      </c>
      <c r="L18" s="36">
        <f>[1]Data!M12</f>
        <v>2668.9533609806208</v>
      </c>
      <c r="M18" s="37">
        <f>[1]Data!N12</f>
        <v>2960.7577646826376</v>
      </c>
      <c r="N18" s="37">
        <f>[1]Data!O12</f>
        <v>3488.5846319981483</v>
      </c>
      <c r="O18" s="37">
        <f>[1]Data!P12</f>
        <v>3618.4895712288157</v>
      </c>
      <c r="P18" s="37">
        <f>[1]Data!Q12</f>
        <v>3163.254655756969</v>
      </c>
      <c r="Q18" s="37">
        <f>[1]Data!R12</f>
        <v>4388.501685266242</v>
      </c>
      <c r="R18" s="37">
        <f>[1]Data!S12</f>
        <v>5488.6692783004492</v>
      </c>
      <c r="S18" s="37">
        <f>[1]Data!T12</f>
        <v>5783.2155533608675</v>
      </c>
      <c r="T18" s="37">
        <f>[1]Data!U12</f>
        <v>7062.2034402765221</v>
      </c>
      <c r="U18" s="37">
        <v>7192.1439343573247</v>
      </c>
      <c r="V18" s="37">
        <v>7033.7739980653696</v>
      </c>
      <c r="W18" s="38">
        <v>6855.6243988533679</v>
      </c>
      <c r="X18" s="39">
        <v>7743.3230000000003</v>
      </c>
      <c r="Y18" s="40">
        <v>8642.6569999999901</v>
      </c>
      <c r="Z18" s="37">
        <v>9682.0419999999995</v>
      </c>
      <c r="AA18" s="37">
        <v>10846.43</v>
      </c>
      <c r="AB18" s="37">
        <v>12150.84</v>
      </c>
    </row>
    <row r="19" spans="1:28" ht="13.5" x14ac:dyDescent="0.25">
      <c r="A19" s="41" t="s">
        <v>11</v>
      </c>
      <c r="B19" s="36">
        <f>[1]Data!C13</f>
        <v>142.44153147222224</v>
      </c>
      <c r="C19" s="36">
        <f>[1]Data!D13</f>
        <v>123.72931491796662</v>
      </c>
      <c r="D19" s="36">
        <f>[1]Data!E13</f>
        <v>257.129482459423</v>
      </c>
      <c r="E19" s="36">
        <f>[1]Data!F13</f>
        <v>508.50894457962715</v>
      </c>
      <c r="F19" s="36">
        <f>[1]Data!G13</f>
        <v>438.74014258882545</v>
      </c>
      <c r="G19" s="36">
        <f>[1]Data!H13</f>
        <v>711.5847223722991</v>
      </c>
      <c r="H19" s="36">
        <f>[1]Data!I13</f>
        <v>766.51631690750878</v>
      </c>
      <c r="I19" s="36">
        <f>[1]Data!J13</f>
        <v>894.75143164744816</v>
      </c>
      <c r="J19" s="36">
        <f>[1]Data!K13</f>
        <v>984.62393253216055</v>
      </c>
      <c r="K19" s="36">
        <f>[1]Data!L13</f>
        <v>1063.3323156882668</v>
      </c>
      <c r="L19" s="36">
        <f>[1]Data!M13</f>
        <v>1296.0942643093542</v>
      </c>
      <c r="M19" s="37">
        <f>[1]Data!N13</f>
        <v>1572.447580716318</v>
      </c>
      <c r="N19" s="37">
        <f>[1]Data!O13</f>
        <v>1827.7647265767539</v>
      </c>
      <c r="O19" s="37">
        <f>[1]Data!P13</f>
        <v>1878.4919253410144</v>
      </c>
      <c r="P19" s="37">
        <f>[1]Data!Q13</f>
        <v>2194.3783072050487</v>
      </c>
      <c r="Q19" s="37">
        <f>[1]Data!R13</f>
        <v>2849.5678099638753</v>
      </c>
      <c r="R19" s="37">
        <f>[1]Data!S13</f>
        <v>3386.7376514691227</v>
      </c>
      <c r="S19" s="37">
        <f>[1]Data!T13</f>
        <v>4200.2303710219985</v>
      </c>
      <c r="T19" s="37">
        <f>[1]Data!U13</f>
        <v>4930.2345846779854</v>
      </c>
      <c r="U19" s="37">
        <v>5330.1843972703673</v>
      </c>
      <c r="V19" s="37">
        <v>7110.1944387208405</v>
      </c>
      <c r="W19" s="38">
        <v>7926.3273460672244</v>
      </c>
      <c r="X19" s="39">
        <v>8979.6020000000008</v>
      </c>
      <c r="Y19" s="40">
        <v>9907.3780000000006</v>
      </c>
      <c r="Z19" s="37">
        <v>11056.02</v>
      </c>
      <c r="AA19" s="37">
        <v>12337.84</v>
      </c>
      <c r="AB19" s="37">
        <v>13768.26</v>
      </c>
    </row>
    <row r="20" spans="1:28" ht="13.5" x14ac:dyDescent="0.25">
      <c r="A20" s="35" t="s">
        <v>12</v>
      </c>
      <c r="B20" s="36">
        <f t="shared" ref="B20:R20" si="5">SUM(B21:B22)</f>
        <v>1052.4450624333335</v>
      </c>
      <c r="C20" s="36">
        <f t="shared" si="5"/>
        <v>1251.2278304646964</v>
      </c>
      <c r="D20" s="36">
        <f t="shared" si="5"/>
        <v>1832.0158179556622</v>
      </c>
      <c r="E20" s="36">
        <f t="shared" si="5"/>
        <v>1891.3156318744468</v>
      </c>
      <c r="F20" s="36">
        <f t="shared" si="5"/>
        <v>2356.8886306843383</v>
      </c>
      <c r="G20" s="36">
        <f t="shared" si="5"/>
        <v>2615.2866608048398</v>
      </c>
      <c r="H20" s="36">
        <f t="shared" si="5"/>
        <v>2743.3292706507609</v>
      </c>
      <c r="I20" s="36">
        <f t="shared" si="5"/>
        <v>3197.6283747189586</v>
      </c>
      <c r="J20" s="36">
        <f t="shared" si="5"/>
        <v>4005.2174805282039</v>
      </c>
      <c r="K20" s="37">
        <f t="shared" si="5"/>
        <v>4778.7636903199254</v>
      </c>
      <c r="L20" s="37">
        <f t="shared" si="5"/>
        <v>6013.8622748423568</v>
      </c>
      <c r="M20" s="37">
        <f t="shared" si="5"/>
        <v>7840.4089319890936</v>
      </c>
      <c r="N20" s="37">
        <f t="shared" si="5"/>
        <v>9884.6956399255996</v>
      </c>
      <c r="O20" s="37">
        <f t="shared" si="5"/>
        <v>11182.836352832912</v>
      </c>
      <c r="P20" s="37">
        <f t="shared" si="5"/>
        <v>8799.0645400375997</v>
      </c>
      <c r="Q20" s="37">
        <f t="shared" si="5"/>
        <v>10939.348131920206</v>
      </c>
      <c r="R20" s="37">
        <f t="shared" si="5"/>
        <v>13507.103941308476</v>
      </c>
      <c r="S20" s="37">
        <f>SUM(S21:S22)</f>
        <v>15127.347193005226</v>
      </c>
      <c r="T20" s="37">
        <f t="shared" ref="T20:U20" si="6">SUM(T21:T22)</f>
        <v>15464.126136750396</v>
      </c>
      <c r="U20" s="37">
        <v>17788.058085334367</v>
      </c>
      <c r="V20" s="37">
        <v>19764.564413081836</v>
      </c>
      <c r="W20" s="38">
        <v>19946.911069156471</v>
      </c>
      <c r="X20" s="39">
        <v>21559.854000000003</v>
      </c>
      <c r="Y20" s="40">
        <v>23583.234</v>
      </c>
      <c r="Z20" s="37">
        <v>25950.766999999989</v>
      </c>
      <c r="AA20" s="37">
        <v>28556.655999999999</v>
      </c>
      <c r="AB20" s="37">
        <v>31424.959999999999</v>
      </c>
    </row>
    <row r="21" spans="1:28" ht="13.5" x14ac:dyDescent="0.25">
      <c r="A21" s="41" t="s">
        <v>10</v>
      </c>
      <c r="B21" s="36">
        <f>[1]Data!C15</f>
        <v>916.34829645000025</v>
      </c>
      <c r="C21" s="36">
        <f>[1]Data!D15</f>
        <v>1132.9698788996307</v>
      </c>
      <c r="D21" s="36">
        <f>[1]Data!E15</f>
        <v>1508.336243965892</v>
      </c>
      <c r="E21" s="36">
        <f>[1]Data!F15</f>
        <v>1410.3930611453177</v>
      </c>
      <c r="F21" s="36">
        <f>[1]Data!G15</f>
        <v>1901.1298445240764</v>
      </c>
      <c r="G21" s="36">
        <f>[1]Data!H15</f>
        <v>2031.7921745000406</v>
      </c>
      <c r="H21" s="36">
        <f>[1]Data!I15</f>
        <v>2101.5393563586535</v>
      </c>
      <c r="I21" s="36">
        <f>[1]Data!J15</f>
        <v>2397.2257857085469</v>
      </c>
      <c r="J21" s="36">
        <f>[1]Data!K15</f>
        <v>3152.665767325117</v>
      </c>
      <c r="K21" s="36">
        <f>[1]Data!L15</f>
        <v>3848.2952693052675</v>
      </c>
      <c r="L21" s="36">
        <f>[1]Data!M15</f>
        <v>4869.2858187121956</v>
      </c>
      <c r="M21" s="37">
        <f>[1]Data!N15</f>
        <v>6548.3519887567409</v>
      </c>
      <c r="N21" s="37">
        <f>[1]Data!O15</f>
        <v>8326.2059479356685</v>
      </c>
      <c r="O21" s="37">
        <f>[1]Data!P15</f>
        <v>9335.6855167506274</v>
      </c>
      <c r="P21" s="37">
        <f>[1]Data!Q15</f>
        <v>7172.1966604982899</v>
      </c>
      <c r="Q21" s="37">
        <f>[1]Data!R15</f>
        <v>9004.9164213455624</v>
      </c>
      <c r="R21" s="37">
        <f>[1]Data!S15</f>
        <v>11380.95876523639</v>
      </c>
      <c r="S21" s="37">
        <f>[1]Data!T15</f>
        <v>12744.903642329329</v>
      </c>
      <c r="T21" s="37">
        <f>[1]Data!U15</f>
        <v>12871.687780929651</v>
      </c>
      <c r="U21" s="37">
        <v>14733.244544896248</v>
      </c>
      <c r="V21" s="37">
        <v>15962.586747591993</v>
      </c>
      <c r="W21" s="38">
        <v>15839.648113463863</v>
      </c>
      <c r="X21" s="39">
        <v>17029.580000000002</v>
      </c>
      <c r="Y21" s="40">
        <v>18655.63</v>
      </c>
      <c r="Z21" s="37">
        <v>20571.84</v>
      </c>
      <c r="AA21" s="37">
        <v>22685.03</v>
      </c>
      <c r="AB21" s="37">
        <v>25015.46</v>
      </c>
    </row>
    <row r="22" spans="1:28" ht="13.5" x14ac:dyDescent="0.25">
      <c r="A22" s="41" t="s">
        <v>11</v>
      </c>
      <c r="B22" s="36">
        <f>[1]Data!C16</f>
        <v>136.09676598333334</v>
      </c>
      <c r="C22" s="36">
        <f>[1]Data!D16</f>
        <v>118.25795156506568</v>
      </c>
      <c r="D22" s="36">
        <f>[1]Data!E16</f>
        <v>323.67957398977018</v>
      </c>
      <c r="E22" s="36">
        <f>[1]Data!F16</f>
        <v>480.92257072912923</v>
      </c>
      <c r="F22" s="36">
        <f>[1]Data!G16</f>
        <v>455.75878616026193</v>
      </c>
      <c r="G22" s="36">
        <f>[1]Data!H16</f>
        <v>583.49448630479947</v>
      </c>
      <c r="H22" s="36">
        <f>[1]Data!I16</f>
        <v>641.78991429210737</v>
      </c>
      <c r="I22" s="36">
        <f>[1]Data!J16</f>
        <v>800.40258901041159</v>
      </c>
      <c r="J22" s="36">
        <f>[1]Data!K16</f>
        <v>852.55171320308671</v>
      </c>
      <c r="K22" s="36">
        <f>[1]Data!L16</f>
        <v>930.46842101465802</v>
      </c>
      <c r="L22" s="36">
        <f>[1]Data!M16</f>
        <v>1144.576456130161</v>
      </c>
      <c r="M22" s="37">
        <f>[1]Data!N16</f>
        <v>1292.0569432323523</v>
      </c>
      <c r="N22" s="37">
        <f>[1]Data!O16</f>
        <v>1558.4896919899304</v>
      </c>
      <c r="O22" s="37">
        <f>[1]Data!P16</f>
        <v>1847.1508360822847</v>
      </c>
      <c r="P22" s="37">
        <f>[1]Data!Q16</f>
        <v>1626.8678795393091</v>
      </c>
      <c r="Q22" s="37">
        <f>[1]Data!R16</f>
        <v>1934.4317105746429</v>
      </c>
      <c r="R22" s="37">
        <f>[1]Data!S16</f>
        <v>2126.1451760720856</v>
      </c>
      <c r="S22" s="37">
        <f>[1]Data!T16</f>
        <v>2382.4435506758955</v>
      </c>
      <c r="T22" s="37">
        <f>[1]Data!U16</f>
        <v>2592.4383558207451</v>
      </c>
      <c r="U22" s="37">
        <v>3054.8135404381187</v>
      </c>
      <c r="V22" s="37">
        <v>3801.9776654898442</v>
      </c>
      <c r="W22" s="38">
        <v>4107.2629556926067</v>
      </c>
      <c r="X22" s="39">
        <v>4530.2740000000003</v>
      </c>
      <c r="Y22" s="40">
        <v>4927.6040000000003</v>
      </c>
      <c r="Z22" s="37">
        <v>5378.9269999999897</v>
      </c>
      <c r="AA22" s="37">
        <v>5871.6260000000002</v>
      </c>
      <c r="AB22" s="37">
        <v>6409.5</v>
      </c>
    </row>
    <row r="23" spans="1:28" ht="13.5" x14ac:dyDescent="0.25">
      <c r="A23" s="33" t="s">
        <v>13</v>
      </c>
      <c r="B23" s="36">
        <f>B11+B14+B17-B20</f>
        <v>2497.0000000000005</v>
      </c>
      <c r="C23" s="36">
        <f t="shared" ref="C23:T23" si="7">C11+C14+C17-C20</f>
        <v>3868.4754068725242</v>
      </c>
      <c r="D23" s="36">
        <f t="shared" si="7"/>
        <v>4554.9267445490159</v>
      </c>
      <c r="E23" s="36">
        <f t="shared" si="7"/>
        <v>5022.1027219486132</v>
      </c>
      <c r="F23" s="36">
        <f t="shared" si="7"/>
        <v>5668.6959477245236</v>
      </c>
      <c r="G23" s="36">
        <f t="shared" si="7"/>
        <v>6043.0568703388662</v>
      </c>
      <c r="H23" s="36">
        <f t="shared" si="7"/>
        <v>6673.9981098035269</v>
      </c>
      <c r="I23" s="36">
        <f t="shared" si="7"/>
        <v>7456.025960032186</v>
      </c>
      <c r="J23" s="36">
        <f t="shared" si="7"/>
        <v>8564.0927813659655</v>
      </c>
      <c r="K23" s="37">
        <f t="shared" si="7"/>
        <v>9824.2954789006562</v>
      </c>
      <c r="L23" s="37">
        <f t="shared" si="7"/>
        <v>11620.942438490814</v>
      </c>
      <c r="M23" s="37">
        <f t="shared" si="7"/>
        <v>13789.913218215346</v>
      </c>
      <c r="N23" s="37">
        <f t="shared" si="7"/>
        <v>16993.778789722528</v>
      </c>
      <c r="O23" s="37">
        <f t="shared" si="7"/>
        <v>19074.852303629596</v>
      </c>
      <c r="P23" s="37">
        <f t="shared" si="7"/>
        <v>17985.954595150855</v>
      </c>
      <c r="Q23" s="37">
        <f t="shared" si="7"/>
        <v>20743.364248842241</v>
      </c>
      <c r="R23" s="37">
        <f t="shared" si="7"/>
        <v>24343.986583464652</v>
      </c>
      <c r="S23" s="37">
        <f>S11+S14+S17-S20</f>
        <v>26167.2835032558</v>
      </c>
      <c r="T23" s="37">
        <f t="shared" si="7"/>
        <v>26847.354249055075</v>
      </c>
      <c r="U23" s="37">
        <v>29150.48130220325</v>
      </c>
      <c r="V23" s="37">
        <v>31755.555634667184</v>
      </c>
      <c r="W23" s="38">
        <v>33921.627348632828</v>
      </c>
      <c r="X23" s="39">
        <v>36689.630999999994</v>
      </c>
      <c r="Y23" s="40">
        <v>39868.790999999997</v>
      </c>
      <c r="Z23" s="37">
        <v>43528.744999999995</v>
      </c>
      <c r="AA23" s="37">
        <v>47524.703999999998</v>
      </c>
      <c r="AB23" s="37">
        <v>51887.450000000004</v>
      </c>
    </row>
    <row r="24" spans="1:28" ht="13.5" x14ac:dyDescent="0.25">
      <c r="A24" s="35" t="s">
        <v>14</v>
      </c>
      <c r="B24" s="36">
        <f>SUM(B25:B26)</f>
        <v>-78.144823277777803</v>
      </c>
      <c r="C24" s="36">
        <f t="shared" ref="C24:T24" si="8">SUM(C25:C26)</f>
        <v>-88.93869852955666</v>
      </c>
      <c r="D24" s="36">
        <f t="shared" si="8"/>
        <v>165.29091167753899</v>
      </c>
      <c r="E24" s="36">
        <f t="shared" si="8"/>
        <v>265.71702376769042</v>
      </c>
      <c r="F24" s="36">
        <f t="shared" si="8"/>
        <v>297.32123972998193</v>
      </c>
      <c r="G24" s="36">
        <f t="shared" si="8"/>
        <v>73.7803239359515</v>
      </c>
      <c r="H24" s="36">
        <f t="shared" si="8"/>
        <v>41.372419474120306</v>
      </c>
      <c r="I24" s="36">
        <f t="shared" si="8"/>
        <v>22.538378602524446</v>
      </c>
      <c r="J24" s="36">
        <f t="shared" si="8"/>
        <v>20.050962335159255</v>
      </c>
      <c r="K24" s="37">
        <f t="shared" si="8"/>
        <v>141.42186094147723</v>
      </c>
      <c r="L24" s="37">
        <f t="shared" si="8"/>
        <v>111.49404492440351</v>
      </c>
      <c r="M24" s="37">
        <f t="shared" si="8"/>
        <v>287.9957792110522</v>
      </c>
      <c r="N24" s="37">
        <f t="shared" si="8"/>
        <v>61.560274873897256</v>
      </c>
      <c r="O24" s="37">
        <f t="shared" si="8"/>
        <v>-87.202888668825494</v>
      </c>
      <c r="P24" s="37">
        <f t="shared" si="8"/>
        <v>-71.3224428107346</v>
      </c>
      <c r="Q24" s="37">
        <f t="shared" si="8"/>
        <v>-386.21222911939594</v>
      </c>
      <c r="R24" s="37">
        <f t="shared" si="8"/>
        <v>-716.74687772089612</v>
      </c>
      <c r="S24" s="37">
        <f t="shared" si="8"/>
        <v>-246.09497049038509</v>
      </c>
      <c r="T24" s="37">
        <f t="shared" si="8"/>
        <v>-525.82888014177593</v>
      </c>
      <c r="U24" s="37">
        <v>-389.52384982032754</v>
      </c>
      <c r="V24" s="37">
        <v>-734.01126524571441</v>
      </c>
      <c r="W24" s="38">
        <v>-1983.1733825550882</v>
      </c>
      <c r="X24" s="39">
        <v>-2136.8670000000002</v>
      </c>
      <c r="Y24" s="40">
        <v>-1968.3870000000002</v>
      </c>
      <c r="Z24" s="37">
        <v>-1757.5539999999999</v>
      </c>
      <c r="AA24" s="37">
        <v>-1492.192</v>
      </c>
      <c r="AB24" s="37">
        <v>-1188.673</v>
      </c>
    </row>
    <row r="25" spans="1:28" ht="13.5" x14ac:dyDescent="0.25">
      <c r="A25" s="41" t="s">
        <v>6</v>
      </c>
      <c r="B25" s="36">
        <f>-[1]Budget!B23</f>
        <v>-1</v>
      </c>
      <c r="C25" s="36">
        <f>-[1]Budget!C23</f>
        <v>-45.9</v>
      </c>
      <c r="D25" s="36">
        <f>-[1]Budget!D23</f>
        <v>-47.1</v>
      </c>
      <c r="E25" s="36">
        <f>-[1]Budget!E23</f>
        <v>-49.549900000000001</v>
      </c>
      <c r="F25" s="36">
        <f>-[1]Budget!F23</f>
        <v>-78.599900000000005</v>
      </c>
      <c r="G25" s="36">
        <f>-[1]Budget!G23</f>
        <v>-72.695217999999997</v>
      </c>
      <c r="H25" s="36">
        <f>-[1]Budget!H23</f>
        <v>-51.271900000000002</v>
      </c>
      <c r="I25" s="36">
        <f>-[1]Budget!I23</f>
        <v>-66.7</v>
      </c>
      <c r="J25" s="36">
        <f>-[1]Budget!J23</f>
        <v>-73.400000000000006</v>
      </c>
      <c r="K25" s="37">
        <f>-[1]Budget!K23</f>
        <v>-48.501999999999995</v>
      </c>
      <c r="L25" s="37">
        <f>-[1]Budget!L23</f>
        <v>-38.5</v>
      </c>
      <c r="M25" s="37">
        <f>-[1]Budget!M23</f>
        <v>-36</v>
      </c>
      <c r="N25" s="37">
        <f>-[1]Budget!N23</f>
        <v>-38.86</v>
      </c>
      <c r="O25" s="37">
        <f>-[1]Budget!O23</f>
        <v>-64.3</v>
      </c>
      <c r="P25" s="37">
        <f>-[1]Budget!P23</f>
        <v>-112.92656495999999</v>
      </c>
      <c r="Q25" s="37">
        <f>-[1]Budget!Q23</f>
        <v>-132.5</v>
      </c>
      <c r="R25" s="37">
        <f>-[1]Budget!R23</f>
        <v>-181.45332045000001</v>
      </c>
      <c r="S25" s="37">
        <f>-[1]Budget!S23</f>
        <v>-132.62710454999998</v>
      </c>
      <c r="T25" s="37">
        <f>-[1]Budget!T23</f>
        <v>-134.26726277</v>
      </c>
      <c r="U25" s="37">
        <v>-139.48339290999999</v>
      </c>
      <c r="V25" s="37">
        <v>-174.29380906999998</v>
      </c>
      <c r="W25" s="38">
        <v>-195.01140287000001</v>
      </c>
      <c r="X25" s="39">
        <v>-254</v>
      </c>
      <c r="Y25" s="40">
        <v>-250</v>
      </c>
      <c r="Z25" s="37">
        <v>-260</v>
      </c>
      <c r="AA25" s="37">
        <v>-275</v>
      </c>
      <c r="AB25" s="37">
        <v>-315</v>
      </c>
    </row>
    <row r="26" spans="1:28" ht="13.5" x14ac:dyDescent="0.25">
      <c r="A26" s="41" t="s">
        <v>7</v>
      </c>
      <c r="B26" s="36">
        <f>([1]Data!C127-[1]Data!C130)*[1]Data!C237</f>
        <v>-77.144823277777803</v>
      </c>
      <c r="C26" s="36">
        <f>([1]Data!D127-[1]Data!D130)*[1]Data!D237</f>
        <v>-43.038698529556669</v>
      </c>
      <c r="D26" s="36">
        <f>([1]Data!E127-[1]Data!E130)*[1]Data!E237</f>
        <v>212.39091167753898</v>
      </c>
      <c r="E26" s="36">
        <f>([1]Data!F127-[1]Data!F130)*[1]Data!F237</f>
        <v>315.2669237676904</v>
      </c>
      <c r="F26" s="36">
        <f>([1]Data!G127-[1]Data!G130)*[1]Data!G237</f>
        <v>375.92113972998192</v>
      </c>
      <c r="G26" s="36">
        <f>([1]Data!H127-[1]Data!H130)*[1]Data!H237</f>
        <v>146.4755419359515</v>
      </c>
      <c r="H26" s="36">
        <f>([1]Data!I127-[1]Data!I130)*[1]Data!I237</f>
        <v>92.644319474120309</v>
      </c>
      <c r="I26" s="36">
        <f>([1]Data!J127-[1]Data!J130)*[1]Data!J237</f>
        <v>89.238378602524449</v>
      </c>
      <c r="J26" s="36">
        <f>([1]Data!K127-[1]Data!K130)*[1]Data!K237</f>
        <v>93.450962335159261</v>
      </c>
      <c r="K26" s="36">
        <f>([1]Data!L127-[1]Data!L130)*[1]Data!L237</f>
        <v>189.92386094147724</v>
      </c>
      <c r="L26" s="36">
        <f>([1]Data!M127-[1]Data!M130)*[1]Data!M237</f>
        <v>149.99404492440351</v>
      </c>
      <c r="M26" s="37">
        <f>([1]Data!N127-[1]Data!N130)*[1]Data!N237</f>
        <v>323.9957792110522</v>
      </c>
      <c r="N26" s="37">
        <f>([1]Data!O127-[1]Data!O130)*[1]Data!O237</f>
        <v>100.42027487389726</v>
      </c>
      <c r="O26" s="37">
        <f>([1]Data!P127-[1]Data!P130)*[1]Data!P237</f>
        <v>-22.902888668825497</v>
      </c>
      <c r="P26" s="37">
        <f>([1]Data!Q127-[1]Data!Q130)*[1]Data!Q237</f>
        <v>41.604122149265393</v>
      </c>
      <c r="Q26" s="37">
        <f>([1]Data!R127-[1]Data!R130)*[1]Data!R237</f>
        <v>-253.71222911939591</v>
      </c>
      <c r="R26" s="37">
        <f>([1]Data!S127-[1]Data!S130)*[1]Data!S237</f>
        <v>-535.29355727089614</v>
      </c>
      <c r="S26" s="37">
        <f>([1]Data!T127-[1]Data!T130)*[1]Data!T237</f>
        <v>-113.46786594038512</v>
      </c>
      <c r="T26" s="37">
        <f>([1]Data!U127-[1]Data!U130)*[1]Data!U237</f>
        <v>-391.56161737177592</v>
      </c>
      <c r="U26" s="37">
        <v>-250.04045691032758</v>
      </c>
      <c r="V26" s="37">
        <v>-559.71745617571446</v>
      </c>
      <c r="W26" s="38">
        <v>-1788.1619796850882</v>
      </c>
      <c r="X26" s="39">
        <v>-1882.867</v>
      </c>
      <c r="Y26" s="40">
        <v>-1718.3870000000002</v>
      </c>
      <c r="Z26" s="37">
        <v>-1497.5539999999999</v>
      </c>
      <c r="AA26" s="37">
        <v>-1217.192</v>
      </c>
      <c r="AB26" s="37">
        <v>-873.673</v>
      </c>
    </row>
    <row r="27" spans="1:28" ht="13.5" x14ac:dyDescent="0.25">
      <c r="A27" s="33" t="s">
        <v>15</v>
      </c>
      <c r="B27" s="36">
        <f>B23+B24</f>
        <v>2418.8551767222225</v>
      </c>
      <c r="C27" s="36">
        <f t="shared" ref="C27:T27" si="9">C23+C24</f>
        <v>3779.5367083429674</v>
      </c>
      <c r="D27" s="36">
        <f t="shared" si="9"/>
        <v>4720.2176562265549</v>
      </c>
      <c r="E27" s="36">
        <f t="shared" si="9"/>
        <v>5287.8197457163033</v>
      </c>
      <c r="F27" s="36">
        <f t="shared" si="9"/>
        <v>5966.0171874545058</v>
      </c>
      <c r="G27" s="36">
        <f t="shared" si="9"/>
        <v>6116.8371942748181</v>
      </c>
      <c r="H27" s="36">
        <f t="shared" si="9"/>
        <v>6715.3705292776467</v>
      </c>
      <c r="I27" s="36">
        <f t="shared" si="9"/>
        <v>7478.5643386347101</v>
      </c>
      <c r="J27" s="36">
        <f t="shared" si="9"/>
        <v>8584.1437437011245</v>
      </c>
      <c r="K27" s="37">
        <f t="shared" si="9"/>
        <v>9965.7173398421328</v>
      </c>
      <c r="L27" s="37">
        <f t="shared" si="9"/>
        <v>11732.436483415218</v>
      </c>
      <c r="M27" s="37">
        <f t="shared" si="9"/>
        <v>14077.908997426399</v>
      </c>
      <c r="N27" s="37">
        <f t="shared" si="9"/>
        <v>17055.339064596425</v>
      </c>
      <c r="O27" s="37">
        <f t="shared" si="9"/>
        <v>18987.649414960772</v>
      </c>
      <c r="P27" s="37">
        <f t="shared" si="9"/>
        <v>17914.63215234012</v>
      </c>
      <c r="Q27" s="37">
        <f t="shared" si="9"/>
        <v>20357.152019722846</v>
      </c>
      <c r="R27" s="37">
        <f t="shared" si="9"/>
        <v>23627.239705743756</v>
      </c>
      <c r="S27" s="37">
        <f t="shared" si="9"/>
        <v>25921.188532765416</v>
      </c>
      <c r="T27" s="37">
        <f t="shared" si="9"/>
        <v>26321.525368913299</v>
      </c>
      <c r="U27" s="37">
        <v>28760.957452382921</v>
      </c>
      <c r="V27" s="37">
        <v>31021.54436942147</v>
      </c>
      <c r="W27" s="38">
        <v>31938.453966077741</v>
      </c>
      <c r="X27" s="39">
        <v>34552.763999999996</v>
      </c>
      <c r="Y27" s="40">
        <v>37900.403999999995</v>
      </c>
      <c r="Z27" s="37">
        <v>41771.190999999999</v>
      </c>
      <c r="AA27" s="37">
        <v>46032.511999999995</v>
      </c>
      <c r="AB27" s="37">
        <v>50698.777000000002</v>
      </c>
    </row>
    <row r="28" spans="1:28" ht="13.5" x14ac:dyDescent="0.25">
      <c r="A28" s="35" t="s">
        <v>16</v>
      </c>
      <c r="B28" s="36">
        <f>SUM(B29:B30)</f>
        <v>146.79314598333337</v>
      </c>
      <c r="C28" s="36">
        <f t="shared" ref="C28:T28" si="10">SUM(C29:C30)</f>
        <v>106.23349624945266</v>
      </c>
      <c r="D28" s="36">
        <f t="shared" si="10"/>
        <v>254.67765479277872</v>
      </c>
      <c r="E28" s="36">
        <f t="shared" si="10"/>
        <v>289.9229497034591</v>
      </c>
      <c r="F28" s="36">
        <f t="shared" si="10"/>
        <v>396.17780762679473</v>
      </c>
      <c r="G28" s="36">
        <f t="shared" si="10"/>
        <v>493.85999014919025</v>
      </c>
      <c r="H28" s="36">
        <f t="shared" si="10"/>
        <v>473.8404492844968</v>
      </c>
      <c r="I28" s="36">
        <f t="shared" si="10"/>
        <v>474.89646053871587</v>
      </c>
      <c r="J28" s="36">
        <f t="shared" si="10"/>
        <v>389.5018685307956</v>
      </c>
      <c r="K28" s="37">
        <f t="shared" si="10"/>
        <v>797.75657565640074</v>
      </c>
      <c r="L28" s="37">
        <f t="shared" si="10"/>
        <v>650.72015124212771</v>
      </c>
      <c r="M28" s="37">
        <f t="shared" si="10"/>
        <v>930.85760122374745</v>
      </c>
      <c r="N28" s="37">
        <f t="shared" si="10"/>
        <v>1150.1573987883819</v>
      </c>
      <c r="O28" s="37">
        <f t="shared" si="10"/>
        <v>1580.2363839632803</v>
      </c>
      <c r="P28" s="37">
        <f t="shared" si="10"/>
        <v>1616.2426791652924</v>
      </c>
      <c r="Q28" s="37">
        <f t="shared" si="10"/>
        <v>1957.7896801325448</v>
      </c>
      <c r="R28" s="37">
        <f t="shared" si="10"/>
        <v>2240.7904951498713</v>
      </c>
      <c r="S28" s="37">
        <f t="shared" si="10"/>
        <v>2324.3158218590361</v>
      </c>
      <c r="T28" s="37">
        <f t="shared" si="10"/>
        <v>2437.8148138533725</v>
      </c>
      <c r="U28" s="37">
        <v>2531.7470065544753</v>
      </c>
      <c r="V28" s="37">
        <v>2540.628505503319</v>
      </c>
      <c r="W28" s="38">
        <v>2628.0788505306332</v>
      </c>
      <c r="X28" s="39">
        <v>2739.585</v>
      </c>
      <c r="Y28" s="40">
        <v>2976.078</v>
      </c>
      <c r="Z28" s="37">
        <v>3196.4259999999999</v>
      </c>
      <c r="AA28" s="37">
        <v>3416.6289999999999</v>
      </c>
      <c r="AB28" s="37">
        <v>3632.6840000000002</v>
      </c>
    </row>
    <row r="29" spans="1:28" ht="13.5" x14ac:dyDescent="0.25">
      <c r="A29" s="41" t="s">
        <v>6</v>
      </c>
      <c r="B29" s="36">
        <f>[1]Data!C59-[1]Data!C71</f>
        <v>71</v>
      </c>
      <c r="C29" s="36">
        <f>[1]Data!D59-[1]Data!D71</f>
        <v>71.494</v>
      </c>
      <c r="D29" s="36">
        <f>[1]Data!E59-[1]Data!E71</f>
        <v>24.368000000000002</v>
      </c>
      <c r="E29" s="36">
        <f>[1]Data!F59-[1]Data!F71</f>
        <v>30.436</v>
      </c>
      <c r="F29" s="36">
        <f>[1]Data!G59-[1]Data!G71</f>
        <v>49.345000000000006</v>
      </c>
      <c r="G29" s="36">
        <f>[1]Data!H59-[1]Data!H71</f>
        <v>14.096</v>
      </c>
      <c r="H29" s="36">
        <f>[1]Data!I59-[1]Data!I71</f>
        <v>47.954999999999998</v>
      </c>
      <c r="I29" s="36">
        <f>[1]Data!J59-[1]Data!J71</f>
        <v>22.602</v>
      </c>
      <c r="J29" s="36">
        <f>[1]Data!K59-[1]Data!K71</f>
        <v>48.408000000000001</v>
      </c>
      <c r="K29" s="37">
        <f>[1]Data!L59-[1]Data!L71</f>
        <v>124.7</v>
      </c>
      <c r="L29" s="37">
        <f>[1]Data!M59-[1]Data!M71</f>
        <v>99.8</v>
      </c>
      <c r="M29" s="37">
        <f>[1]Data!N59-[1]Data!N71</f>
        <v>160.79999999999998</v>
      </c>
      <c r="N29" s="37">
        <f>[1]Data!O59-[1]Data!O71</f>
        <v>88.6</v>
      </c>
      <c r="O29" s="37">
        <f>[1]Data!P59-[1]Data!P71</f>
        <v>604.87071030000004</v>
      </c>
      <c r="P29" s="37">
        <f>[1]Data!Q59-[1]Data!Q71</f>
        <v>374.22271671999988</v>
      </c>
      <c r="Q29" s="37">
        <f>[1]Data!R59-[1]Data!R71</f>
        <v>458.88000000000017</v>
      </c>
      <c r="R29" s="37">
        <f>[1]Data!S59-[1]Data!S71</f>
        <v>210.63950461000019</v>
      </c>
      <c r="S29" s="37">
        <f>[1]Data!T59-[1]Data!T71</f>
        <v>254.1541269800002</v>
      </c>
      <c r="T29" s="37">
        <f>[1]Data!U59-[1]Data!U71</f>
        <v>223.99618386999987</v>
      </c>
      <c r="U29" s="37">
        <v>267.30212341000004</v>
      </c>
      <c r="V29" s="37">
        <v>298.39013840999985</v>
      </c>
      <c r="W29" s="38">
        <v>269.26008158999997</v>
      </c>
      <c r="X29" s="39">
        <v>208</v>
      </c>
      <c r="Y29" s="40">
        <v>265</v>
      </c>
      <c r="Z29" s="37">
        <v>280</v>
      </c>
      <c r="AA29" s="37">
        <v>280</v>
      </c>
      <c r="AB29" s="37">
        <v>260</v>
      </c>
    </row>
    <row r="30" spans="1:28" ht="13.5" x14ac:dyDescent="0.25">
      <c r="A30" s="41" t="s">
        <v>7</v>
      </c>
      <c r="B30" s="36">
        <f>[1]Data!C133*[1]Data!C237</f>
        <v>75.793145983333361</v>
      </c>
      <c r="C30" s="36">
        <f>[1]Data!D133*[1]Data!D237</f>
        <v>34.73949624945265</v>
      </c>
      <c r="D30" s="36">
        <f>[1]Data!E133*[1]Data!E237</f>
        <v>230.30965479277873</v>
      </c>
      <c r="E30" s="36">
        <f>[1]Data!F133*[1]Data!F237</f>
        <v>259.48694970345912</v>
      </c>
      <c r="F30" s="36">
        <f>[1]Data!G133*[1]Data!G237</f>
        <v>346.8328076267947</v>
      </c>
      <c r="G30" s="36">
        <f>[1]Data!H133*[1]Data!H237</f>
        <v>479.76399014919025</v>
      </c>
      <c r="H30" s="36">
        <f>[1]Data!I133*[1]Data!I237</f>
        <v>425.88544928449681</v>
      </c>
      <c r="I30" s="36">
        <f>[1]Data!J133*[1]Data!J237</f>
        <v>452.2944605387159</v>
      </c>
      <c r="J30" s="36">
        <f>[1]Data!K133*[1]Data!K237</f>
        <v>341.09386853079559</v>
      </c>
      <c r="K30" s="37">
        <f>[1]Data!L133*[1]Data!L237</f>
        <v>673.0565756564007</v>
      </c>
      <c r="L30" s="37">
        <f>[1]Data!M133*[1]Data!M237</f>
        <v>550.92015124212776</v>
      </c>
      <c r="M30" s="37">
        <f>[1]Data!N133*[1]Data!N237</f>
        <v>770.0576012237475</v>
      </c>
      <c r="N30" s="37">
        <f>[1]Data!O133*[1]Data!O237</f>
        <v>1061.557398788382</v>
      </c>
      <c r="O30" s="37">
        <f>[1]Data!P133*[1]Data!P237</f>
        <v>975.3656736632804</v>
      </c>
      <c r="P30" s="37">
        <f>[1]Data!Q133*[1]Data!Q237</f>
        <v>1242.0199624452925</v>
      </c>
      <c r="Q30" s="37">
        <f>[1]Data!R133*[1]Data!R237</f>
        <v>1498.9096801325447</v>
      </c>
      <c r="R30" s="37">
        <f>[1]Data!S133*[1]Data!S237</f>
        <v>2030.1509905398709</v>
      </c>
      <c r="S30" s="37">
        <f>[1]Data!T133*[1]Data!T237</f>
        <v>2070.1616948790361</v>
      </c>
      <c r="T30" s="37">
        <f>[1]Data!U133*[1]Data!U237</f>
        <v>2213.8186299833724</v>
      </c>
      <c r="U30" s="37">
        <v>2264.4448831444752</v>
      </c>
      <c r="V30" s="37">
        <v>2242.2383670933191</v>
      </c>
      <c r="W30" s="38">
        <v>2358.8187689406332</v>
      </c>
      <c r="X30" s="39">
        <v>2531.585</v>
      </c>
      <c r="Y30" s="40">
        <v>2711.078</v>
      </c>
      <c r="Z30" s="37">
        <v>2916.4259999999999</v>
      </c>
      <c r="AA30" s="37">
        <v>3136.6289999999999</v>
      </c>
      <c r="AB30" s="37">
        <v>3372.6840000000002</v>
      </c>
    </row>
    <row r="31" spans="1:28" ht="13.5" x14ac:dyDescent="0.25">
      <c r="A31" s="33" t="s">
        <v>17</v>
      </c>
      <c r="B31" s="36">
        <f>SUM(B27,B28)</f>
        <v>2565.648322705556</v>
      </c>
      <c r="C31" s="36">
        <f t="shared" ref="C31:T31" si="11">SUM(C27,C28)</f>
        <v>3885.7702045924202</v>
      </c>
      <c r="D31" s="36">
        <f t="shared" si="11"/>
        <v>4974.8953110193333</v>
      </c>
      <c r="E31" s="36">
        <f t="shared" si="11"/>
        <v>5577.7426954197626</v>
      </c>
      <c r="F31" s="36">
        <f t="shared" si="11"/>
        <v>6362.1949950813005</v>
      </c>
      <c r="G31" s="36">
        <f t="shared" si="11"/>
        <v>6610.6971844240088</v>
      </c>
      <c r="H31" s="36">
        <f t="shared" si="11"/>
        <v>7189.2109785621433</v>
      </c>
      <c r="I31" s="36">
        <f t="shared" si="11"/>
        <v>7953.4607991734256</v>
      </c>
      <c r="J31" s="36">
        <f t="shared" si="11"/>
        <v>8973.6456122319196</v>
      </c>
      <c r="K31" s="37">
        <f t="shared" si="11"/>
        <v>10763.473915498533</v>
      </c>
      <c r="L31" s="37">
        <f t="shared" si="11"/>
        <v>12383.156634657345</v>
      </c>
      <c r="M31" s="37">
        <f t="shared" si="11"/>
        <v>15008.766598650147</v>
      </c>
      <c r="N31" s="37">
        <f t="shared" si="11"/>
        <v>18205.496463384807</v>
      </c>
      <c r="O31" s="37">
        <f t="shared" si="11"/>
        <v>20567.885798924053</v>
      </c>
      <c r="P31" s="37">
        <f t="shared" si="11"/>
        <v>19530.874831505411</v>
      </c>
      <c r="Q31" s="37">
        <f t="shared" si="11"/>
        <v>22314.94169985539</v>
      </c>
      <c r="R31" s="37">
        <f t="shared" si="11"/>
        <v>25868.030200893627</v>
      </c>
      <c r="S31" s="37">
        <f t="shared" si="11"/>
        <v>28245.504354624452</v>
      </c>
      <c r="T31" s="37">
        <f t="shared" si="11"/>
        <v>28759.340182766671</v>
      </c>
      <c r="U31" s="37">
        <v>31292.704458937398</v>
      </c>
      <c r="V31" s="37">
        <v>33562.172874924792</v>
      </c>
      <c r="W31" s="38">
        <v>34566.532816608371</v>
      </c>
      <c r="X31" s="39">
        <v>37292.348999999995</v>
      </c>
      <c r="Y31" s="40">
        <v>40876.481999999996</v>
      </c>
      <c r="Z31" s="37">
        <v>44967.616999999998</v>
      </c>
      <c r="AA31" s="37">
        <v>49449.140999999996</v>
      </c>
      <c r="AB31" s="37">
        <v>54331.461000000003</v>
      </c>
    </row>
    <row r="32" spans="1:28" ht="13.5" x14ac:dyDescent="0.25">
      <c r="A32" s="35" t="s">
        <v>18</v>
      </c>
      <c r="B32" s="36">
        <f>B23+B26+B30-[1]Budget!B12-[1]Budget!B15-[1]Budget!B17+[1]Budget!B24+[1]Budget!B25+[1]Budget!B27+[1]Budget!B28</f>
        <v>2429.2733227055555</v>
      </c>
      <c r="C32" s="36">
        <f>C23+C26+C30-[1]Budget!C12-[1]Budget!C15-[1]Budget!C17+[1]Budget!C24+[1]Budget!C25+[1]Budget!C27+[1]Budget!C28</f>
        <v>3577.4861045924199</v>
      </c>
      <c r="D32" s="36">
        <f>D23+D26+D30-[1]Budget!D12-[1]Budget!D15-[1]Budget!D17+[1]Budget!D24+[1]Budget!D25+[1]Budget!D27+[1]Budget!D28</f>
        <v>4613.4707600033344</v>
      </c>
      <c r="E32" s="36">
        <f>E23+E26+E30-[1]Budget!E12-[1]Budget!E15-[1]Budget!E17+[1]Budget!E24+[1]Budget!E25+[1]Budget!E27+[1]Budget!E28</f>
        <v>5238.1240995977632</v>
      </c>
      <c r="F32" s="36">
        <f>F23+F26+F30-[1]Budget!F12-[1]Budget!F15-[1]Budget!F17+[1]Budget!F24+[1]Budget!F25+[1]Budget!F27+[1]Budget!F28</f>
        <v>6029.0924425795001</v>
      </c>
      <c r="G32" s="36">
        <f>G23+G26+G30-[1]Budget!G12-[1]Budget!G15-[1]Budget!G17+[1]Budget!G24+[1]Budget!G25+[1]Budget!G27+[1]Budget!G28</f>
        <v>6228.5088067638098</v>
      </c>
      <c r="H32" s="36">
        <f>H23+H26+H30-[1]Budget!H12-[1]Budget!H15-[1]Budget!H17+[1]Budget!H24+[1]Budget!H25+[1]Budget!H27+[1]Budget!H28</f>
        <v>6621.173978562143</v>
      </c>
      <c r="I32" s="36">
        <f>I23+I26+I30-[1]Budget!I12-[1]Budget!I15-[1]Budget!I17+[1]Budget!I24+[1]Budget!I25+[1]Budget!I27+[1]Budget!I28</f>
        <v>7283.0073991734271</v>
      </c>
      <c r="J32" s="36">
        <f>J23+J26+J30-[1]Budget!J12-[1]Budget!J15-[1]Budget!J17+[1]Budget!J24+[1]Budget!J25+[1]Budget!J27+[1]Budget!J28</f>
        <v>8262.7209209065586</v>
      </c>
      <c r="K32" s="37">
        <f>K23+K26+K30-[1]Budget!K12-[1]Budget!K15-[1]Budget!K17+[1]Budget!K24+[1]Budget!K25+[1]Budget!K27+[1]Budget!K28</f>
        <v>9305.4019798585341</v>
      </c>
      <c r="L32" s="37">
        <f>L23+L26+L30-[1]Budget!L12-[1]Budget!L15-[1]Budget!L17+[1]Budget!L24+[1]Budget!L25+[1]Budget!L27+[1]Budget!L28</f>
        <v>10792.086254067344</v>
      </c>
      <c r="M32" s="37">
        <f>M23+M26+M30-[1]Budget!M12-[1]Budget!M15-[1]Budget!M17+[1]Budget!M24+[1]Budget!M25+[1]Budget!M27+[1]Budget!M28</f>
        <v>13050.082204750144</v>
      </c>
      <c r="N32" s="37">
        <f>N23+N26+N30-[1]Budget!N12-[1]Budget!N15-[1]Budget!N17+[1]Budget!N24+[1]Budget!N25+[1]Budget!N27+[1]Budget!N28</f>
        <v>15229.82142738481</v>
      </c>
      <c r="O32" s="37">
        <f>O23+O26+O30-[1]Budget!O12-[1]Budget!O15-[1]Budget!O17+[1]Budget!O24+[1]Budget!O25+[1]Budget!O27+[1]Budget!O28</f>
        <v>17487.128731804049</v>
      </c>
      <c r="P32" s="37">
        <f>P23+P26+P30-[1]Budget!P12-[1]Budget!P15-[1]Budget!P17+[1]Budget!P24+[1]Budget!P25+[1]Budget!P27+[1]Budget!P28</f>
        <v>17322.130662645413</v>
      </c>
      <c r="Q32" s="37">
        <f>Q23+Q26+Q30-[1]Budget!Q12-[1]Budget!Q15-[1]Budget!Q17+[1]Budget!Q24+[1]Budget!Q25+[1]Budget!Q27+[1]Budget!Q28</f>
        <v>19673.341199056191</v>
      </c>
      <c r="R32" s="37">
        <f>R23+R26+R30-[1]Budget!R12-[1]Budget!R15-[1]Budget!R17+[1]Budget!R24+[1]Budget!R25+[1]Budget!R27+[1]Budget!R28</f>
        <v>22239.958143030024</v>
      </c>
      <c r="S32" s="37">
        <f>S23+S26+S30-[1]Budget!S12-[1]Budget!S15-[1]Budget!S17+[1]Budget!S24+[1]Budget!S25+[1]Budget!S27+[1]Budget!S28</f>
        <v>24263.159828074451</v>
      </c>
      <c r="T32" s="37">
        <f>T23+T26+T30-[1]Budget!T12-[1]Budget!T15-[1]Budget!T17+[1]Budget!T24+[1]Budget!T25+[1]Budget!T27+[1]Budget!T28</f>
        <v>25388.672400740765</v>
      </c>
      <c r="U32" s="37">
        <v>27877.742979921601</v>
      </c>
      <c r="V32" s="37">
        <v>29677.141670343644</v>
      </c>
      <c r="W32" s="38">
        <v>30537.282104948368</v>
      </c>
      <c r="X32" s="39">
        <v>32755.348999999995</v>
      </c>
      <c r="Y32" s="40">
        <v>35920.481999999996</v>
      </c>
      <c r="Z32" s="36">
        <v>39406.616999999998</v>
      </c>
      <c r="AA32" s="36">
        <v>43179.140999999996</v>
      </c>
      <c r="AB32" s="36">
        <v>47359.461000000003</v>
      </c>
    </row>
    <row r="33" spans="1:28" ht="13.5" x14ac:dyDescent="0.25">
      <c r="A33" s="35" t="s">
        <v>19</v>
      </c>
      <c r="B33" s="36">
        <f>SUM(B34,B37)</f>
        <v>715.13233833333288</v>
      </c>
      <c r="C33" s="36">
        <f t="shared" ref="C33:T33" si="12">SUM(C34,C37)</f>
        <v>827.05387443641348</v>
      </c>
      <c r="D33" s="36">
        <f t="shared" si="12"/>
        <v>885.84590419367794</v>
      </c>
      <c r="E33" s="36">
        <f t="shared" si="12"/>
        <v>1447.639179091535</v>
      </c>
      <c r="F33" s="36">
        <f t="shared" si="12"/>
        <v>1548.131949632578</v>
      </c>
      <c r="G33" s="36">
        <f t="shared" si="12"/>
        <v>1664.9502981151793</v>
      </c>
      <c r="H33" s="36">
        <f t="shared" si="12"/>
        <v>2095.9734093203933</v>
      </c>
      <c r="I33" s="36">
        <f t="shared" si="12"/>
        <v>2203.6537564268287</v>
      </c>
      <c r="J33" s="36">
        <f t="shared" si="12"/>
        <v>2871.4350239787918</v>
      </c>
      <c r="K33" s="37">
        <f t="shared" si="12"/>
        <v>3560.1661810060505</v>
      </c>
      <c r="L33" s="37">
        <f t="shared" si="12"/>
        <v>4551.5901647676619</v>
      </c>
      <c r="M33" s="37">
        <f t="shared" si="12"/>
        <v>5134.3949558194799</v>
      </c>
      <c r="N33" s="37">
        <f t="shared" si="12"/>
        <v>6912.8342709914741</v>
      </c>
      <c r="O33" s="37">
        <f t="shared" si="12"/>
        <v>6475.7922556487247</v>
      </c>
      <c r="P33" s="37">
        <f t="shared" si="12"/>
        <v>3818.4804939503292</v>
      </c>
      <c r="Q33" s="37">
        <f t="shared" si="12"/>
        <v>6017.8386124603621</v>
      </c>
      <c r="R33" s="37">
        <f t="shared" si="12"/>
        <v>8237.0700721091198</v>
      </c>
      <c r="S33" s="37">
        <f t="shared" si="12"/>
        <v>9491.5624540248991</v>
      </c>
      <c r="T33" s="37">
        <f t="shared" si="12"/>
        <v>8044.3477021141971</v>
      </c>
      <c r="U33" s="37">
        <v>10132.776189719696</v>
      </c>
      <c r="V33" s="37">
        <v>11957.116288822248</v>
      </c>
      <c r="W33" s="38">
        <v>12728.715354814962</v>
      </c>
      <c r="X33" s="39">
        <v>13832.199999999993</v>
      </c>
      <c r="Y33" s="40">
        <v>15937.250000000004</v>
      </c>
      <c r="Z33" s="36">
        <v>18038.389999999989</v>
      </c>
      <c r="AA33" s="36">
        <v>20241.859999999993</v>
      </c>
      <c r="AB33" s="36">
        <v>22617.170000000002</v>
      </c>
    </row>
    <row r="34" spans="1:28" ht="13.5" x14ac:dyDescent="0.25">
      <c r="A34" s="41" t="s">
        <v>20</v>
      </c>
      <c r="B34" s="36">
        <f>SUM(B35:B36)</f>
        <v>246.81030208888842</v>
      </c>
      <c r="C34" s="36">
        <f t="shared" ref="C34:T34" si="13">SUM(C35:C36)</f>
        <v>108.06572777029407</v>
      </c>
      <c r="D34" s="36">
        <f t="shared" si="13"/>
        <v>219.32473238495334</v>
      </c>
      <c r="E34" s="36">
        <f t="shared" si="13"/>
        <v>1044.4183191818395</v>
      </c>
      <c r="F34" s="36">
        <f t="shared" si="13"/>
        <v>1013.6951089332894</v>
      </c>
      <c r="G34" s="36">
        <f t="shared" si="13"/>
        <v>1315.5943055803914</v>
      </c>
      <c r="H34" s="36">
        <f t="shared" si="13"/>
        <v>1685.3947636234366</v>
      </c>
      <c r="I34" s="36">
        <f t="shared" si="13"/>
        <v>1722.0451651691046</v>
      </c>
      <c r="J34" s="36">
        <f t="shared" si="13"/>
        <v>2042.769006338794</v>
      </c>
      <c r="K34" s="37">
        <f t="shared" si="13"/>
        <v>2877.2905154606683</v>
      </c>
      <c r="L34" s="37">
        <f t="shared" si="13"/>
        <v>3265.1371637808124</v>
      </c>
      <c r="M34" s="37">
        <f t="shared" si="13"/>
        <v>3045.9623968058477</v>
      </c>
      <c r="N34" s="37">
        <f t="shared" si="13"/>
        <v>3556.0810043479878</v>
      </c>
      <c r="O34" s="37">
        <f t="shared" si="13"/>
        <v>2283.091771618263</v>
      </c>
      <c r="P34" s="37">
        <f t="shared" si="13"/>
        <v>1921.9385334859462</v>
      </c>
      <c r="Q34" s="37">
        <f t="shared" si="13"/>
        <v>3888.283702071185</v>
      </c>
      <c r="R34" s="37">
        <f t="shared" si="13"/>
        <v>5129.4067739616949</v>
      </c>
      <c r="S34" s="37">
        <f t="shared" si="13"/>
        <v>6425.8872391391151</v>
      </c>
      <c r="T34" s="37">
        <f t="shared" si="13"/>
        <v>6484.7376922271396</v>
      </c>
      <c r="U34" s="37">
        <v>7009.2853257617644</v>
      </c>
      <c r="V34" s="37">
        <v>8143.1746428867491</v>
      </c>
      <c r="W34" s="38">
        <v>8208.7281705044461</v>
      </c>
      <c r="X34" s="39">
        <v>9597.9889999999941</v>
      </c>
      <c r="Y34" s="40">
        <v>11911.741999999995</v>
      </c>
      <c r="Z34" s="36">
        <v>14264.556999999997</v>
      </c>
      <c r="AA34" s="36">
        <v>16793.910999999996</v>
      </c>
      <c r="AB34" s="36">
        <v>19555.321000000004</v>
      </c>
    </row>
    <row r="35" spans="1:28" ht="13.5" x14ac:dyDescent="0.25">
      <c r="A35" s="42" t="s">
        <v>6</v>
      </c>
      <c r="B35" s="36">
        <f>[1]Data!C75</f>
        <v>-87.5</v>
      </c>
      <c r="C35" s="36">
        <f>[1]Data!D75</f>
        <v>-186.90289999999993</v>
      </c>
      <c r="D35" s="36">
        <f>[1]Data!E75</f>
        <v>-270.34077998400005</v>
      </c>
      <c r="E35" s="36">
        <f>[1]Data!F75</f>
        <v>-196.61636917800001</v>
      </c>
      <c r="F35" s="36">
        <f>[1]Data!G75</f>
        <v>-279.24506249819967</v>
      </c>
      <c r="G35" s="36">
        <f>[1]Data!H75</f>
        <v>-79.919830339800342</v>
      </c>
      <c r="H35" s="36">
        <f>[1]Data!I75</f>
        <v>17.79300000000012</v>
      </c>
      <c r="I35" s="36">
        <f>[1]Data!J75</f>
        <v>49.017165719999866</v>
      </c>
      <c r="J35" s="36">
        <f>[1]Data!K75</f>
        <v>110.69031760536245</v>
      </c>
      <c r="K35" s="37">
        <f>[1]Data!L75</f>
        <v>715.56399999999985</v>
      </c>
      <c r="L35" s="37">
        <f>[1]Data!M75</f>
        <v>477.40000000000055</v>
      </c>
      <c r="M35" s="37">
        <f>[1]Data!N75</f>
        <v>626.44760599999972</v>
      </c>
      <c r="N35" s="37">
        <f>[1]Data!O75</f>
        <v>718.43670703000043</v>
      </c>
      <c r="O35" s="37">
        <f>[1]Data!P75</f>
        <v>458.25706712000101</v>
      </c>
      <c r="P35" s="37">
        <f>[1]Data!Q75</f>
        <v>55.214211600000453</v>
      </c>
      <c r="Q35" s="37">
        <f>[1]Data!R75</f>
        <v>382.80050079919965</v>
      </c>
      <c r="R35" s="37">
        <f>[1]Data!S75</f>
        <v>1280.9257447935997</v>
      </c>
      <c r="S35" s="37">
        <f>[1]Data!T75</f>
        <v>1482.0324392200009</v>
      </c>
      <c r="T35" s="37">
        <f>[1]Data!U75</f>
        <v>964.71631424590669</v>
      </c>
      <c r="U35" s="37">
        <v>749.50558220940002</v>
      </c>
      <c r="V35" s="37">
        <v>1080.1985654511418</v>
      </c>
      <c r="W35" s="38">
        <v>882.34844744000475</v>
      </c>
      <c r="X35" s="39">
        <v>1436</v>
      </c>
      <c r="Y35" s="40">
        <v>1761</v>
      </c>
      <c r="Z35" s="36">
        <v>2321</v>
      </c>
      <c r="AA35" s="36">
        <v>2940</v>
      </c>
      <c r="AB35" s="36">
        <v>3522</v>
      </c>
    </row>
    <row r="36" spans="1:28" ht="13.5" x14ac:dyDescent="0.25">
      <c r="A36" s="42" t="s">
        <v>7</v>
      </c>
      <c r="B36" s="36">
        <f>B32-B13</f>
        <v>334.31030208888842</v>
      </c>
      <c r="C36" s="36">
        <f t="shared" ref="C36:T36" si="14">C32-C13</f>
        <v>294.96862777029401</v>
      </c>
      <c r="D36" s="36">
        <f t="shared" si="14"/>
        <v>489.66551236895339</v>
      </c>
      <c r="E36" s="36">
        <f t="shared" si="14"/>
        <v>1241.0346883598395</v>
      </c>
      <c r="F36" s="36">
        <f t="shared" si="14"/>
        <v>1292.940171431489</v>
      </c>
      <c r="G36" s="36">
        <f t="shared" si="14"/>
        <v>1395.5141359201916</v>
      </c>
      <c r="H36" s="36">
        <f t="shared" si="14"/>
        <v>1667.6017636234365</v>
      </c>
      <c r="I36" s="36">
        <f t="shared" si="14"/>
        <v>1673.0279994491048</v>
      </c>
      <c r="J36" s="36">
        <f t="shared" si="14"/>
        <v>1932.0786887334316</v>
      </c>
      <c r="K36" s="37">
        <f t="shared" si="14"/>
        <v>2161.7265154606685</v>
      </c>
      <c r="L36" s="37">
        <f t="shared" si="14"/>
        <v>2787.7371637808119</v>
      </c>
      <c r="M36" s="37">
        <f t="shared" si="14"/>
        <v>2419.514790805848</v>
      </c>
      <c r="N36" s="37">
        <f t="shared" si="14"/>
        <v>2837.6442973179874</v>
      </c>
      <c r="O36" s="37">
        <f t="shared" si="14"/>
        <v>1824.834704498262</v>
      </c>
      <c r="P36" s="37">
        <f t="shared" si="14"/>
        <v>1866.7243218859458</v>
      </c>
      <c r="Q36" s="37">
        <f t="shared" si="14"/>
        <v>3505.4832012719853</v>
      </c>
      <c r="R36" s="37">
        <f t="shared" si="14"/>
        <v>3848.4810291680951</v>
      </c>
      <c r="S36" s="37">
        <f t="shared" si="14"/>
        <v>4943.8547999191142</v>
      </c>
      <c r="T36" s="37">
        <f t="shared" si="14"/>
        <v>5520.0213779812329</v>
      </c>
      <c r="U36" s="37">
        <v>6259.7797435523644</v>
      </c>
      <c r="V36" s="37">
        <v>7062.9760774356073</v>
      </c>
      <c r="W36" s="38">
        <v>7326.3797230644414</v>
      </c>
      <c r="X36" s="39">
        <v>8161.9889999999941</v>
      </c>
      <c r="Y36" s="40">
        <v>10150.741999999995</v>
      </c>
      <c r="Z36" s="36">
        <v>11943.556999999997</v>
      </c>
      <c r="AA36" s="36">
        <v>13853.910999999996</v>
      </c>
      <c r="AB36" s="36">
        <v>16033.321000000004</v>
      </c>
    </row>
    <row r="37" spans="1:28" ht="13.5" x14ac:dyDescent="0.25">
      <c r="A37" s="41" t="s">
        <v>21</v>
      </c>
      <c r="B37" s="36">
        <f>-[1]Data!C119*[1]Data!C237</f>
        <v>468.32203624444452</v>
      </c>
      <c r="C37" s="36">
        <f>-[1]Data!D119*[1]Data!D237</f>
        <v>718.98814666611941</v>
      </c>
      <c r="D37" s="36">
        <f>-[1]Data!E119*[1]Data!E237</f>
        <v>666.5211718087246</v>
      </c>
      <c r="E37" s="36">
        <f>-[1]Data!F119*[1]Data!F237</f>
        <v>403.22085990969538</v>
      </c>
      <c r="F37" s="36">
        <f>-[1]Data!G119*[1]Data!G237</f>
        <v>534.43684069928861</v>
      </c>
      <c r="G37" s="36">
        <f>-[1]Data!H119*[1]Data!H237</f>
        <v>349.35599253478796</v>
      </c>
      <c r="H37" s="36">
        <f>-[1]Data!I119*[1]Data!I237</f>
        <v>410.57864569695664</v>
      </c>
      <c r="I37" s="36">
        <f>-[1]Data!J119*[1]Data!J237</f>
        <v>481.60859125772413</v>
      </c>
      <c r="J37" s="36">
        <f>-[1]Data!K119*[1]Data!K237</f>
        <v>828.66601763999802</v>
      </c>
      <c r="K37" s="36">
        <f>-[1]Data!L119*[1]Data!L237</f>
        <v>682.87566554538216</v>
      </c>
      <c r="L37" s="36">
        <f>-[1]Data!M119*[1]Data!M237</f>
        <v>1286.4530009868492</v>
      </c>
      <c r="M37" s="37">
        <f>-[1]Data!N119*[1]Data!N237</f>
        <v>2088.4325590136323</v>
      </c>
      <c r="N37" s="37">
        <f>-[1]Data!O119*[1]Data!O237</f>
        <v>3356.7532666434863</v>
      </c>
      <c r="O37" s="37">
        <f>-[1]Data!P119*[1]Data!P237</f>
        <v>4192.7004840304617</v>
      </c>
      <c r="P37" s="37">
        <f>-[1]Data!Q119*[1]Data!Q237</f>
        <v>1896.541960464383</v>
      </c>
      <c r="Q37" s="37">
        <f>-[1]Data!R119*[1]Data!R237</f>
        <v>2129.5549103891772</v>
      </c>
      <c r="R37" s="37">
        <f>-[1]Data!S119*[1]Data!S237</f>
        <v>3107.6632981474249</v>
      </c>
      <c r="S37" s="37">
        <f>-[1]Data!T119*[1]Data!T237</f>
        <v>3065.6752148857836</v>
      </c>
      <c r="T37" s="37">
        <f>-[1]Data!U119*[1]Data!U237</f>
        <v>1559.610009887057</v>
      </c>
      <c r="U37" s="37">
        <v>3123.4908639579321</v>
      </c>
      <c r="V37" s="37">
        <v>3813.9416459354984</v>
      </c>
      <c r="W37" s="38">
        <v>4519.9871843105157</v>
      </c>
      <c r="X37" s="39">
        <v>4234.2109999999993</v>
      </c>
      <c r="Y37" s="40">
        <v>4025.5080000000098</v>
      </c>
      <c r="Z37" s="36">
        <v>3773.8329999999914</v>
      </c>
      <c r="AA37" s="36">
        <v>3447.948999999996</v>
      </c>
      <c r="AB37" s="36">
        <v>3061.8489999999974</v>
      </c>
    </row>
    <row r="38" spans="1:28" ht="13.5" x14ac:dyDescent="0.25">
      <c r="A38" s="41"/>
      <c r="B38" s="36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  <c r="X38" s="39"/>
      <c r="Y38" s="40"/>
      <c r="Z38" s="36"/>
      <c r="AA38" s="36"/>
      <c r="AB38" s="36"/>
    </row>
    <row r="39" spans="1:28" ht="13.5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:28" ht="13.5" x14ac:dyDescent="0.25">
      <c r="A40" s="41"/>
      <c r="B40" s="36"/>
      <c r="C40" s="36"/>
      <c r="D40" s="36"/>
      <c r="E40" s="36"/>
      <c r="F40" s="36"/>
      <c r="G40" s="36"/>
      <c r="H40" s="36"/>
      <c r="I40" s="36"/>
      <c r="J40" s="36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6"/>
      <c r="X40" s="36"/>
      <c r="Y40" s="36"/>
      <c r="Z40" s="36"/>
      <c r="AA40" s="36"/>
      <c r="AB40" s="36"/>
    </row>
    <row r="41" spans="1:28" ht="13.5" x14ac:dyDescent="0.25">
      <c r="A41" s="44" t="s">
        <v>22</v>
      </c>
      <c r="B41" s="45"/>
      <c r="C41" s="45"/>
      <c r="D41" s="45"/>
      <c r="E41" s="45"/>
      <c r="F41" s="45"/>
      <c r="G41" s="45"/>
      <c r="H41" s="45"/>
      <c r="I41" s="45"/>
      <c r="J41" s="45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7"/>
      <c r="X41" s="48"/>
      <c r="Y41" s="49"/>
      <c r="Z41" s="45"/>
      <c r="AA41" s="45"/>
      <c r="AB41" s="45"/>
    </row>
    <row r="42" spans="1:28" ht="13.5" x14ac:dyDescent="0.25">
      <c r="A42" s="33" t="s">
        <v>23</v>
      </c>
      <c r="B42" s="50">
        <f>[1]Data!C222</f>
        <v>2.6084407971864065E-2</v>
      </c>
      <c r="C42" s="50">
        <f>[1]Data!D222</f>
        <v>0.10496298396815851</v>
      </c>
      <c r="D42" s="50">
        <f>[1]Data!E222</f>
        <v>0.10519039598065394</v>
      </c>
      <c r="E42" s="50">
        <f>[1]Data!F222</f>
        <v>3.1049044635232725E-2</v>
      </c>
      <c r="F42" s="50">
        <f>[1]Data!G222</f>
        <v>2.8692566559259891E-2</v>
      </c>
      <c r="G42" s="50">
        <f>[1]Data!H222</f>
        <v>1.8383411466728949E-2</v>
      </c>
      <c r="H42" s="50">
        <f>[1]Data!I222</f>
        <v>4.8054517419090503E-2</v>
      </c>
      <c r="I42" s="50">
        <f>[1]Data!J222</f>
        <v>5.4738393934931073E-2</v>
      </c>
      <c r="J42" s="50">
        <f>[1]Data!K222</f>
        <v>0.11058101011804911</v>
      </c>
      <c r="K42" s="51">
        <f>[1]Data!L222</f>
        <v>5.8573339249901712E-2</v>
      </c>
      <c r="L42" s="51">
        <f>[1]Data!M222</f>
        <v>9.5996366233887409E-2</v>
      </c>
      <c r="M42" s="51">
        <f>[1]Data!N222</f>
        <v>9.3834821334065843E-2</v>
      </c>
      <c r="N42" s="51">
        <f>[1]Data!O222</f>
        <v>0.12579578861486684</v>
      </c>
      <c r="O42" s="51">
        <f>[1]Data!P222</f>
        <v>2.6131987749369756E-2</v>
      </c>
      <c r="P42" s="51">
        <f>[1]Data!Q222</f>
        <v>-3.7414096408482256E-2</v>
      </c>
      <c r="Q42" s="51">
        <f>[1]Data!R222</f>
        <v>6.2011309605470188E-2</v>
      </c>
      <c r="R42" s="51">
        <f>[1]Data!S222</f>
        <v>7.1854315089858734E-2</v>
      </c>
      <c r="S42" s="51">
        <f>[1]Data!T222</f>
        <v>6.4005183016554223E-2</v>
      </c>
      <c r="T42" s="51">
        <f>[1]Data!U222</f>
        <v>3.3199310024192075E-2</v>
      </c>
      <c r="U42" s="51">
        <v>4.6233315255198359E-2</v>
      </c>
      <c r="V42" s="51">
        <v>2.8794005159750835E-2</v>
      </c>
      <c r="W42" s="52">
        <v>2.7440124524009235E-2</v>
      </c>
      <c r="X42" s="53">
        <v>4.0000539990804551E-2</v>
      </c>
      <c r="Y42" s="54">
        <v>5.5000162848948486E-2</v>
      </c>
      <c r="Z42" s="50">
        <v>5.9999871534452742E-2</v>
      </c>
      <c r="AA42" s="50">
        <v>6.0000349990404045E-2</v>
      </c>
      <c r="AB42" s="50">
        <v>5.9999562247689875E-2</v>
      </c>
    </row>
    <row r="43" spans="1:28" ht="13.5" x14ac:dyDescent="0.25">
      <c r="A43" s="33" t="s">
        <v>24</v>
      </c>
      <c r="B43" s="45"/>
      <c r="C43" s="45"/>
      <c r="D43" s="45"/>
      <c r="E43" s="45"/>
      <c r="F43" s="45"/>
      <c r="G43" s="45"/>
      <c r="H43" s="45"/>
      <c r="I43" s="45"/>
      <c r="J43" s="45"/>
      <c r="K43" s="46"/>
      <c r="L43" s="46"/>
      <c r="M43" s="46"/>
      <c r="N43" s="51"/>
      <c r="O43" s="51"/>
      <c r="P43" s="51"/>
      <c r="Q43" s="51"/>
      <c r="R43" s="51"/>
      <c r="S43" s="51"/>
      <c r="T43" s="51"/>
      <c r="U43" s="51"/>
      <c r="V43" s="51"/>
      <c r="W43" s="52"/>
      <c r="X43" s="53"/>
      <c r="Y43" s="54"/>
      <c r="Z43" s="50"/>
      <c r="AA43" s="50"/>
      <c r="AB43" s="50"/>
    </row>
    <row r="44" spans="1:28" ht="13.5" x14ac:dyDescent="0.25">
      <c r="A44" s="35" t="s">
        <v>25</v>
      </c>
      <c r="B44" s="36">
        <f>[1]Data!C254</f>
        <v>512.97292788716186</v>
      </c>
      <c r="C44" s="36">
        <f>[1]Data!D254</f>
        <v>794.72292988501317</v>
      </c>
      <c r="D44" s="36">
        <f>[1]Data!E254</f>
        <v>953.10889025447148</v>
      </c>
      <c r="E44" s="36">
        <f>[1]Data!F254</f>
        <v>1061.6682673638832</v>
      </c>
      <c r="F44" s="36">
        <f>[1]Data!G254</f>
        <v>1208.2613242125794</v>
      </c>
      <c r="G44" s="36">
        <f>[1]Data!H254</f>
        <v>1298.5604989148123</v>
      </c>
      <c r="H44" s="36">
        <f>[1]Data!I254</f>
        <v>1521.8087729360941</v>
      </c>
      <c r="I44" s="36">
        <f>[1]Data!J254</f>
        <v>1711.2292206148581</v>
      </c>
      <c r="J44" s="36">
        <f>[1]Data!K254</f>
        <v>1977.8607059060514</v>
      </c>
      <c r="K44" s="37">
        <f>[1]Data!L254</f>
        <v>2275.5384359505806</v>
      </c>
      <c r="L44" s="37">
        <f>[1]Data!M254</f>
        <v>2679.7660078505151</v>
      </c>
      <c r="M44" s="37">
        <f>[1]Data!N254</f>
        <v>3133.1454838832497</v>
      </c>
      <c r="N44" s="37">
        <f>[1]Data!O254</f>
        <v>3866.8802852805716</v>
      </c>
      <c r="O44" s="37">
        <f>[1]Data!P254</f>
        <v>4352.9021025603233</v>
      </c>
      <c r="P44" s="37">
        <f>[1]Data!Q254</f>
        <v>4101.3258984701188</v>
      </c>
      <c r="Q44" s="37">
        <f>[1]Data!R254</f>
        <v>4675.7200092061676</v>
      </c>
      <c r="R44" s="37">
        <f>[1]Data!S254</f>
        <v>5447.056874488645</v>
      </c>
      <c r="S44" s="37">
        <f>[1]Data!T254</f>
        <v>5818.0548522002391</v>
      </c>
      <c r="T44" s="37">
        <f>[1]Data!U254</f>
        <v>5982.6320834354765</v>
      </c>
      <c r="U44" s="37">
        <v>6491.5891999116466</v>
      </c>
      <c r="V44" s="37">
        <v>8550.9210853507775</v>
      </c>
      <c r="W44" s="38">
        <v>9117.736627414477</v>
      </c>
      <c r="X44" s="39">
        <v>9861.7436297172299</v>
      </c>
      <c r="Y44" s="40">
        <v>10716.264648962473</v>
      </c>
      <c r="Z44" s="36">
        <v>11700.017471239646</v>
      </c>
      <c r="AA44" s="36">
        <v>12774.084507042249</v>
      </c>
      <c r="AB44" s="36">
        <v>13946.739597892696</v>
      </c>
    </row>
    <row r="45" spans="1:28" ht="13.5" x14ac:dyDescent="0.25">
      <c r="A45" s="35" t="s">
        <v>26</v>
      </c>
      <c r="B45" s="36">
        <f>[1]Data!C255</f>
        <v>398.1043430745811</v>
      </c>
      <c r="C45" s="36">
        <f>[1]Data!D255</f>
        <v>629.51936399827196</v>
      </c>
      <c r="D45" s="36">
        <f>[1]Data!E255</f>
        <v>734.78677019541919</v>
      </c>
      <c r="E45" s="36">
        <f>[1]Data!F255</f>
        <v>762.55774773995097</v>
      </c>
      <c r="F45" s="36">
        <f>[1]Data!G255</f>
        <v>596.9612427162258</v>
      </c>
      <c r="G45" s="36">
        <f>[1]Data!H255</f>
        <v>656.91114136940075</v>
      </c>
      <c r="H45" s="36">
        <f>[1]Data!I255</f>
        <v>734.18458069147664</v>
      </c>
      <c r="I45" s="36">
        <f>[1]Data!J255</f>
        <v>779.88525659833715</v>
      </c>
      <c r="J45" s="36">
        <f>[1]Data!K255</f>
        <v>921.69972335511375</v>
      </c>
      <c r="K45" s="37">
        <f>[1]Data!L255</f>
        <v>1187.194548443123</v>
      </c>
      <c r="L45" s="37">
        <f>[1]Data!M255</f>
        <v>1478.4025068484141</v>
      </c>
      <c r="M45" s="37">
        <f>[1]Data!N255</f>
        <v>1763.5065403644971</v>
      </c>
      <c r="N45" s="37">
        <f>[1]Data!O255</f>
        <v>2314.5875569180694</v>
      </c>
      <c r="O45" s="37">
        <f>[1]Data!P255</f>
        <v>2921.0974595114653</v>
      </c>
      <c r="P45" s="37">
        <f>[1]Data!Q255</f>
        <v>2455.2046741910872</v>
      </c>
      <c r="Q45" s="37">
        <f>[1]Data!R255</f>
        <v>2622.9635686641486</v>
      </c>
      <c r="R45" s="37">
        <f>[1]Data!S255</f>
        <v>3230.6749176817075</v>
      </c>
      <c r="S45" s="37">
        <f>[1]Data!T255</f>
        <v>3523.3995197997083</v>
      </c>
      <c r="T45" s="37">
        <f>[1]Data!U255</f>
        <v>3596.589545036411</v>
      </c>
      <c r="U45" s="37">
        <v>3676.1692766006136</v>
      </c>
      <c r="V45" s="37">
        <v>3766.6287312737682</v>
      </c>
      <c r="W45" s="38">
        <v>3852.4842711479914</v>
      </c>
      <c r="X45" s="39">
        <v>3944.6974518868919</v>
      </c>
      <c r="Y45" s="40">
        <v>4286.5058595849896</v>
      </c>
      <c r="Z45" s="36">
        <v>4680.0069884958584</v>
      </c>
      <c r="AA45" s="36">
        <v>5109.6338028168993</v>
      </c>
      <c r="AB45" s="36">
        <v>5578.6958391570788</v>
      </c>
    </row>
    <row r="46" spans="1:28" ht="13.5" x14ac:dyDescent="0.25">
      <c r="A46" s="33" t="s">
        <v>27</v>
      </c>
      <c r="B46" s="50">
        <f>[1]Data!C220</f>
        <v>0.51722250253168534</v>
      </c>
      <c r="C46" s="50">
        <f>[1]Data!D220</f>
        <v>0.72518861888803798</v>
      </c>
      <c r="D46" s="50">
        <f>[1]Data!E220</f>
        <v>0.7726012987678984</v>
      </c>
      <c r="E46" s="50">
        <f>[1]Data!F220</f>
        <v>0.82619070463627775</v>
      </c>
      <c r="F46" s="50">
        <f>[1]Data!G220</f>
        <v>0.90655106972687927</v>
      </c>
      <c r="G46" s="50">
        <f>[1]Data!H220</f>
        <v>0.94897435506848948</v>
      </c>
      <c r="H46" s="50">
        <f>[1]Data!I220</f>
        <v>1</v>
      </c>
      <c r="I46" s="50">
        <f>[1]Data!J220</f>
        <v>1.059196597309207</v>
      </c>
      <c r="J46" s="50">
        <f>[1]Data!K220</f>
        <v>1.0954694886919842</v>
      </c>
      <c r="K46" s="51">
        <f>[1]Data!L220</f>
        <v>1.1871330238462277</v>
      </c>
      <c r="L46" s="51">
        <f>[1]Data!M220</f>
        <v>1.2812391663917897</v>
      </c>
      <c r="M46" s="51">
        <f>[1]Data!N220</f>
        <v>1.3899482933842806</v>
      </c>
      <c r="N46" s="51">
        <f>[1]Data!O220</f>
        <v>1.5214842201295626</v>
      </c>
      <c r="O46" s="51">
        <f>[1]Data!P220</f>
        <v>1.664314701833266</v>
      </c>
      <c r="P46" s="51">
        <f>[1]Data!Q220</f>
        <v>1.6303027493278084</v>
      </c>
      <c r="Q46" s="51">
        <f>[1]Data!R220</f>
        <v>1.7704547039971288</v>
      </c>
      <c r="R46" s="51">
        <f>[1]Data!S220</f>
        <v>1.9384810769301313</v>
      </c>
      <c r="S46" s="51">
        <f>[1]Data!T220</f>
        <v>1.9583249724262035</v>
      </c>
      <c r="T46" s="51">
        <f>[1]Data!U220</f>
        <v>1.9446592252500616</v>
      </c>
      <c r="U46" s="51">
        <v>2.0181767537665065</v>
      </c>
      <c r="V46" s="51">
        <v>2.137001174598776</v>
      </c>
      <c r="W46" s="52">
        <v>2.2218012226588923</v>
      </c>
      <c r="X46" s="53">
        <v>2.3106719999999998</v>
      </c>
      <c r="Y46" s="54">
        <v>2.3799920000000001</v>
      </c>
      <c r="Z46" s="50">
        <v>2.4513919999999998</v>
      </c>
      <c r="AA46" s="50">
        <v>2.524934</v>
      </c>
      <c r="AB46" s="50">
        <v>2.6006819999999999</v>
      </c>
    </row>
    <row r="47" spans="1:28" ht="13.5" x14ac:dyDescent="0.25">
      <c r="A47" s="35" t="s">
        <v>28</v>
      </c>
      <c r="B47" s="50">
        <f>[1]Data!C221</f>
        <v>1.6223308118862589</v>
      </c>
      <c r="C47" s="50">
        <f t="shared" ref="C47:T47" si="15">C46/B46-1</f>
        <v>0.402082498998799</v>
      </c>
      <c r="D47" s="50">
        <f t="shared" si="15"/>
        <v>6.5379790367587676E-2</v>
      </c>
      <c r="E47" s="50">
        <f t="shared" si="15"/>
        <v>6.9362303627809929E-2</v>
      </c>
      <c r="F47" s="50">
        <f t="shared" si="15"/>
        <v>9.7266121053709131E-2</v>
      </c>
      <c r="G47" s="50">
        <f t="shared" si="15"/>
        <v>4.6796354621688518E-2</v>
      </c>
      <c r="H47" s="50">
        <f t="shared" si="15"/>
        <v>5.3769255890827372E-2</v>
      </c>
      <c r="I47" s="50">
        <f t="shared" si="15"/>
        <v>5.9196597309207011E-2</v>
      </c>
      <c r="J47" s="50">
        <f t="shared" si="15"/>
        <v>3.4245664567772671E-2</v>
      </c>
      <c r="K47" s="51">
        <f t="shared" si="15"/>
        <v>8.3675114734315326E-2</v>
      </c>
      <c r="L47" s="51">
        <f t="shared" si="15"/>
        <v>7.9271775492071539E-2</v>
      </c>
      <c r="M47" s="51">
        <f t="shared" si="15"/>
        <v>8.4846865319170961E-2</v>
      </c>
      <c r="N47" s="51">
        <f t="shared" si="15"/>
        <v>9.4633683404880653E-2</v>
      </c>
      <c r="O47" s="51">
        <f t="shared" si="15"/>
        <v>9.3875756195184623E-2</v>
      </c>
      <c r="P47" s="51">
        <f t="shared" si="15"/>
        <v>-2.0436010369909607E-2</v>
      </c>
      <c r="Q47" s="51">
        <f t="shared" si="15"/>
        <v>8.5966827159622117E-2</v>
      </c>
      <c r="R47" s="51">
        <f t="shared" si="15"/>
        <v>9.4905773388978432E-2</v>
      </c>
      <c r="S47" s="51">
        <f t="shared" si="15"/>
        <v>1.0236827035473572E-2</v>
      </c>
      <c r="T47" s="51">
        <f t="shared" si="15"/>
        <v>-6.978283670258878E-3</v>
      </c>
      <c r="U47" s="51">
        <v>3.7804838792252271E-2</v>
      </c>
      <c r="V47" s="51">
        <v>5.8877113023182215E-2</v>
      </c>
      <c r="W47" s="52">
        <v>3.9681797590044754E-2</v>
      </c>
      <c r="X47" s="53">
        <v>3.9999427687213762E-2</v>
      </c>
      <c r="Y47" s="54">
        <v>2.9999930756074544E-2</v>
      </c>
      <c r="Z47" s="50">
        <v>3.0000100840674948E-2</v>
      </c>
      <c r="AA47" s="50">
        <v>3.000009790355862E-2</v>
      </c>
      <c r="AB47" s="50">
        <v>2.9999992079000837E-2</v>
      </c>
    </row>
    <row r="48" spans="1:28" ht="13.5" x14ac:dyDescent="0.25">
      <c r="A48" s="33" t="s">
        <v>29</v>
      </c>
      <c r="B48" s="50">
        <f>[1]Data!C216</f>
        <v>0.49846701668159088</v>
      </c>
      <c r="C48" s="50">
        <f>[1]Data!D216</f>
        <v>0.69481563949537428</v>
      </c>
      <c r="D48" s="50">
        <f>[1]Data!E216</f>
        <v>0.74406762554150574</v>
      </c>
      <c r="E48" s="50">
        <f>[1]Data!F216</f>
        <v>0.77056558791764085</v>
      </c>
      <c r="F48" s="50">
        <f>[1]Data!G216</f>
        <v>0.91814239944579679</v>
      </c>
      <c r="G48" s="50">
        <f>[1]Data!H216</f>
        <v>0.95522221415001585</v>
      </c>
      <c r="H48" s="50">
        <f>[1]Data!I216</f>
        <v>1</v>
      </c>
      <c r="I48" s="50">
        <f>[1]Data!J216</f>
        <v>1.0557938329472449</v>
      </c>
      <c r="J48" s="50">
        <f>[1]Data!K216</f>
        <v>1.1063167852455784</v>
      </c>
      <c r="K48" s="51">
        <f>[1]Data!L216</f>
        <v>1.1688934297641524</v>
      </c>
      <c r="L48" s="51">
        <f>[1]Data!M216</f>
        <v>1.2652928225948961</v>
      </c>
      <c r="M48" s="51">
        <f>[1]Data!N216</f>
        <v>1.3812057356672653</v>
      </c>
      <c r="N48" s="51">
        <f>[1]Data!O216</f>
        <v>1.5088970917477156</v>
      </c>
      <c r="O48" s="51">
        <f>[1]Data!P216</f>
        <v>1.6597791015477183</v>
      </c>
      <c r="P48" s="51">
        <f>[1]Data!Q216</f>
        <v>1.6884520821303322</v>
      </c>
      <c r="Q48" s="51">
        <f>[1]Data!R216</f>
        <v>1.8085178008801335</v>
      </c>
      <c r="R48" s="51">
        <f>[1]Data!S216</f>
        <v>1.96303813859471</v>
      </c>
      <c r="S48" s="51">
        <f>[1]Data!T216</f>
        <v>1.9445010050962694</v>
      </c>
      <c r="T48" s="51">
        <f>[1]Data!U216</f>
        <v>1.9345204079108966</v>
      </c>
      <c r="U48" s="51">
        <v>1.9939127825345753</v>
      </c>
      <c r="V48" s="51">
        <v>2.073762483127759</v>
      </c>
      <c r="W48" s="52">
        <v>2.1180139544093008</v>
      </c>
      <c r="X48" s="53">
        <v>2.2027199999999998</v>
      </c>
      <c r="Y48" s="54">
        <v>2.268802</v>
      </c>
      <c r="Z48" s="50">
        <v>2.3368660000000001</v>
      </c>
      <c r="AA48" s="50">
        <v>2.4069720000000001</v>
      </c>
      <c r="AB48" s="50">
        <v>2.4791810000000001</v>
      </c>
    </row>
    <row r="49" spans="1:28" ht="13.5" x14ac:dyDescent="0.25">
      <c r="A49" s="35" t="s">
        <v>28</v>
      </c>
      <c r="B49" s="50">
        <f>[1]Data!C217</f>
        <v>1.6271722102143706</v>
      </c>
      <c r="C49" s="50">
        <f t="shared" ref="C49:T49" si="16">C48/B48-1</f>
        <v>0.39390494504715923</v>
      </c>
      <c r="D49" s="50">
        <f t="shared" si="16"/>
        <v>7.0884970410139081E-2</v>
      </c>
      <c r="E49" s="50">
        <f t="shared" si="16"/>
        <v>3.5612303863981287E-2</v>
      </c>
      <c r="F49" s="50">
        <f t="shared" si="16"/>
        <v>0.19151752147012457</v>
      </c>
      <c r="G49" s="50">
        <f t="shared" si="16"/>
        <v>4.0385690418611508E-2</v>
      </c>
      <c r="H49" s="50">
        <f t="shared" si="16"/>
        <v>4.6876826341218036E-2</v>
      </c>
      <c r="I49" s="50">
        <f t="shared" si="16"/>
        <v>5.5793832947244937E-2</v>
      </c>
      <c r="J49" s="50">
        <f t="shared" si="16"/>
        <v>4.7853047367494961E-2</v>
      </c>
      <c r="K49" s="51">
        <f t="shared" si="16"/>
        <v>5.6563043563226278E-2</v>
      </c>
      <c r="L49" s="51">
        <f t="shared" si="16"/>
        <v>8.247064306811458E-2</v>
      </c>
      <c r="M49" s="51">
        <f t="shared" si="16"/>
        <v>9.1609555513523011E-2</v>
      </c>
      <c r="N49" s="51">
        <f t="shared" si="16"/>
        <v>9.2449193326555434E-2</v>
      </c>
      <c r="O49" s="51">
        <f t="shared" si="16"/>
        <v>9.9994897349321654E-2</v>
      </c>
      <c r="P49" s="51">
        <f t="shared" si="16"/>
        <v>1.7275178700512983E-2</v>
      </c>
      <c r="Q49" s="51">
        <f t="shared" si="16"/>
        <v>7.1109935556070702E-2</v>
      </c>
      <c r="R49" s="51">
        <f t="shared" si="16"/>
        <v>8.5440318939286941E-2</v>
      </c>
      <c r="S49" s="51">
        <f t="shared" si="16"/>
        <v>-9.4430837251643363E-3</v>
      </c>
      <c r="T49" s="51">
        <f t="shared" si="16"/>
        <v>-5.1327292499283583E-3</v>
      </c>
      <c r="U49" s="51">
        <v>3.0701343020628435E-2</v>
      </c>
      <c r="V49" s="51">
        <v>4.0046736894721269E-2</v>
      </c>
      <c r="W49" s="52">
        <v>2.1338736543637049E-2</v>
      </c>
      <c r="X49" s="53">
        <v>3.9993148021691294E-2</v>
      </c>
      <c r="Y49" s="54">
        <v>3.0000181593666131E-2</v>
      </c>
      <c r="Z49" s="50">
        <v>2.9999973554325265E-2</v>
      </c>
      <c r="AA49" s="50">
        <v>3.000000855847107E-2</v>
      </c>
      <c r="AB49" s="50">
        <v>2.9999933526438927E-2</v>
      </c>
    </row>
    <row r="50" spans="1:28" ht="27" x14ac:dyDescent="0.25">
      <c r="A50" s="55" t="s">
        <v>30</v>
      </c>
      <c r="B50" s="50">
        <f>[1]Data!C218</f>
        <v>0.63065476663419462</v>
      </c>
      <c r="C50" s="50">
        <f>[1]Data!D218</f>
        <v>0.71748178874395763</v>
      </c>
      <c r="D50" s="50">
        <f>[1]Data!E218</f>
        <v>0.7695596769228209</v>
      </c>
      <c r="E50" s="50">
        <f>[1]Data!F218</f>
        <v>0.85162849160506116</v>
      </c>
      <c r="F50" s="50">
        <f>[1]Data!G218</f>
        <v>0.94436218142303108</v>
      </c>
      <c r="G50" s="50">
        <f>[1]Data!H218</f>
        <v>0.98816770357841921</v>
      </c>
      <c r="H50" s="50">
        <f>[1]Data!I218</f>
        <v>1.0217933519558895</v>
      </c>
      <c r="I50" s="50">
        <f>[1]Data!J218</f>
        <v>1.0772033960247416</v>
      </c>
      <c r="J50" s="50">
        <f>[1]Data!K218</f>
        <v>1.1520978506421355</v>
      </c>
      <c r="K50" s="51">
        <f>[1]Data!L218</f>
        <v>1.2383107308695471</v>
      </c>
      <c r="L50" s="51">
        <f>[1]Data!M218</f>
        <v>1.3148257327150676</v>
      </c>
      <c r="M50" s="51">
        <f>[1]Data!N218</f>
        <v>1.430241507833963</v>
      </c>
      <c r="N50" s="51">
        <f>[1]Data!O218</f>
        <v>1.5872066663759794</v>
      </c>
      <c r="O50" s="51">
        <f>[1]Data!P218</f>
        <v>1.6752608716139197</v>
      </c>
      <c r="P50" s="51">
        <f>[1]Data!Q218</f>
        <v>1.7252880761280489</v>
      </c>
      <c r="Q50" s="51">
        <f>[1]Data!R218</f>
        <v>1.91923022501352</v>
      </c>
      <c r="R50" s="51">
        <f>[1]Data!S218</f>
        <v>1.9584190018051275</v>
      </c>
      <c r="S50" s="51">
        <f>[1]Data!T218</f>
        <v>1.9315073602621871</v>
      </c>
      <c r="T50" s="51">
        <f>[1]Data!U218</f>
        <v>1.9773297517116246</v>
      </c>
      <c r="U50" s="51">
        <v>2.0159199120368556</v>
      </c>
      <c r="V50" s="51">
        <v>2.1142855842713844</v>
      </c>
      <c r="W50" s="52">
        <v>2.1530190089568855</v>
      </c>
      <c r="X50" s="53">
        <v>2.2391200000000002</v>
      </c>
      <c r="Y50" s="54">
        <v>2.3062939999999998</v>
      </c>
      <c r="Z50" s="50">
        <v>2.3754819999999999</v>
      </c>
      <c r="AA50" s="50">
        <v>2.4467469999999998</v>
      </c>
      <c r="AB50" s="50">
        <v>2.520149</v>
      </c>
    </row>
    <row r="51" spans="1:28" ht="13.5" x14ac:dyDescent="0.25">
      <c r="A51" s="35" t="s">
        <v>28</v>
      </c>
      <c r="B51" s="50">
        <f>[1]Data!C219</f>
        <v>0.57384830797340847</v>
      </c>
      <c r="C51" s="50">
        <f t="shared" ref="C51:T51" si="17">C50/B50-1</f>
        <v>0.13767758003821795</v>
      </c>
      <c r="D51" s="50">
        <f t="shared" si="17"/>
        <v>7.2584264849470559E-2</v>
      </c>
      <c r="E51" s="50">
        <f t="shared" si="17"/>
        <v>0.10664386030515849</v>
      </c>
      <c r="F51" s="50">
        <f t="shared" si="17"/>
        <v>0.10888983956278286</v>
      </c>
      <c r="G51" s="50">
        <f t="shared" si="17"/>
        <v>4.6386357921892829E-2</v>
      </c>
      <c r="H51" s="50">
        <f t="shared" si="17"/>
        <v>3.4028281085996648E-2</v>
      </c>
      <c r="I51" s="50">
        <f t="shared" si="17"/>
        <v>5.4228229184294152E-2</v>
      </c>
      <c r="J51" s="50">
        <f t="shared" si="17"/>
        <v>6.9526753158949184E-2</v>
      </c>
      <c r="K51" s="51">
        <f t="shared" si="17"/>
        <v>7.4831213494027216E-2</v>
      </c>
      <c r="L51" s="51">
        <f t="shared" si="17"/>
        <v>6.1789823780168174E-2</v>
      </c>
      <c r="M51" s="51">
        <f t="shared" si="17"/>
        <v>8.7780283156282612E-2</v>
      </c>
      <c r="N51" s="51">
        <f t="shared" si="17"/>
        <v>0.10974731028449392</v>
      </c>
      <c r="O51" s="51">
        <f t="shared" si="17"/>
        <v>5.5477466862580593E-2</v>
      </c>
      <c r="P51" s="51">
        <f t="shared" si="17"/>
        <v>2.9862336882454432E-2</v>
      </c>
      <c r="Q51" s="51">
        <f t="shared" si="17"/>
        <v>0.11241145845088241</v>
      </c>
      <c r="R51" s="51">
        <f t="shared" si="17"/>
        <v>2.0419007725522631E-2</v>
      </c>
      <c r="S51" s="51">
        <f t="shared" si="17"/>
        <v>-1.3741513699640051E-2</v>
      </c>
      <c r="T51" s="51">
        <f t="shared" si="17"/>
        <v>2.3723643198138022E-2</v>
      </c>
      <c r="U51" s="51">
        <v>1.9516299844184459E-2</v>
      </c>
      <c r="V51" s="51">
        <v>4.8794434564189304E-2</v>
      </c>
      <c r="W51" s="52">
        <v>1.831986415347453E-2</v>
      </c>
      <c r="X51" s="53">
        <v>3.9990817863159389E-2</v>
      </c>
      <c r="Y51" s="54">
        <v>3.0000178641609088E-2</v>
      </c>
      <c r="Z51" s="50">
        <v>2.9999644451227825E-2</v>
      </c>
      <c r="AA51" s="50">
        <v>3.0000227322286577E-2</v>
      </c>
      <c r="AB51" s="50">
        <v>2.9999832430570139E-2</v>
      </c>
    </row>
    <row r="52" spans="1:28" ht="27" x14ac:dyDescent="0.25">
      <c r="A52" s="55" t="s">
        <v>31</v>
      </c>
      <c r="B52" s="50">
        <f>[1]Data!C240</f>
        <v>0.88575000000000004</v>
      </c>
      <c r="C52" s="50">
        <f>[1]Data!D240</f>
        <v>0.76</v>
      </c>
      <c r="D52" s="50">
        <f>[1]Data!E240</f>
        <v>0.45</v>
      </c>
      <c r="E52" s="50">
        <f>[1]Data!F240</f>
        <v>0.38</v>
      </c>
      <c r="F52" s="50">
        <f>[1]Data!G240</f>
        <v>0.33</v>
      </c>
      <c r="G52" s="50">
        <f>[1]Data!H240</f>
        <v>0.27</v>
      </c>
      <c r="H52" s="50">
        <f>[1]Data!I240</f>
        <v>0.21</v>
      </c>
      <c r="I52" s="50">
        <f>[1]Data!J240</f>
        <v>0.27279999999999999</v>
      </c>
      <c r="J52" s="50">
        <f>[1]Data!K240</f>
        <v>0.2606666666666666</v>
      </c>
      <c r="K52" s="51">
        <f>[1]Data!L240</f>
        <v>0.24608333333333335</v>
      </c>
      <c r="L52" s="51">
        <f>[1]Data!M240</f>
        <v>0.20683333333333334</v>
      </c>
      <c r="M52" s="51">
        <f>[1]Data!N240</f>
        <v>0.19775000000000001</v>
      </c>
      <c r="N52" s="51">
        <f>[1]Data!O240</f>
        <v>0.2106936608357069</v>
      </c>
      <c r="O52" s="51">
        <f>[1]Data!P240</f>
        <v>0.2299588877251961</v>
      </c>
      <c r="P52" s="51">
        <f>[1]Data!Q240</f>
        <v>0.24238526381548567</v>
      </c>
      <c r="Q52" s="51">
        <f>[1]Data!R240</f>
        <v>0.22522227073308318</v>
      </c>
      <c r="R52" s="51">
        <f>[1]Data!S240</f>
        <v>0.22174694098509309</v>
      </c>
      <c r="S52" s="51">
        <f>[1]Data!T240</f>
        <v>0.22040915345833156</v>
      </c>
      <c r="T52" s="51">
        <f>[1]Data!U240</f>
        <v>0.20702602213554552</v>
      </c>
      <c r="U52" s="51">
        <v>0.19681553151978456</v>
      </c>
      <c r="V52" s="51">
        <v>0.19129469041660571</v>
      </c>
      <c r="W52" s="52">
        <v>0.19576633333333335</v>
      </c>
      <c r="X52" s="53">
        <v>0.17499999999999999</v>
      </c>
      <c r="Y52" s="54">
        <v>0.155</v>
      </c>
      <c r="Z52" s="50">
        <v>0.13500000000000001</v>
      </c>
      <c r="AA52" s="50">
        <v>0.115</v>
      </c>
      <c r="AB52" s="50">
        <v>9.5000000000000001E-2</v>
      </c>
    </row>
    <row r="53" spans="1:28" ht="27" x14ac:dyDescent="0.25">
      <c r="A53" s="55" t="s">
        <v>32</v>
      </c>
      <c r="B53" s="50">
        <f>[1]Data!C239</f>
        <v>0.25024999999999997</v>
      </c>
      <c r="C53" s="50">
        <f>[1]Data!D239</f>
        <v>0.14150000000000001</v>
      </c>
      <c r="D53" s="50">
        <f>[1]Data!E239</f>
        <v>0.11199999999999999</v>
      </c>
      <c r="E53" s="50">
        <f>[1]Data!F239</f>
        <v>0.18425</v>
      </c>
      <c r="F53" s="50">
        <f>[1]Data!G239</f>
        <v>0.12675</v>
      </c>
      <c r="G53" s="50">
        <f>[1]Data!H239</f>
        <v>0.11666666665000001</v>
      </c>
      <c r="H53" s="50">
        <f>[1]Data!I239</f>
        <v>9.5500000000000002E-2</v>
      </c>
      <c r="I53" s="50">
        <f>[1]Data!J239</f>
        <v>0.1016</v>
      </c>
      <c r="J53" s="50">
        <f>[1]Data!K239</f>
        <v>8.975000000000001E-2</v>
      </c>
      <c r="K53" s="51">
        <f>[1]Data!L239</f>
        <v>7.166666666666667E-2</v>
      </c>
      <c r="L53" s="51">
        <f>[1]Data!M239</f>
        <v>7.9499999999999987E-2</v>
      </c>
      <c r="M53" s="51">
        <f>[1]Data!N239</f>
        <v>0.10124999999999998</v>
      </c>
      <c r="N53" s="51">
        <f>[1]Data!O239</f>
        <v>0.10201620249027724</v>
      </c>
      <c r="O53" s="51">
        <f>[1]Data!P239</f>
        <v>0.1120298452769783</v>
      </c>
      <c r="P53" s="51">
        <f>[1]Data!Q239</f>
        <v>0.10804294274691478</v>
      </c>
      <c r="Q53" s="51">
        <f>[1]Data!R239</f>
        <v>0.10068391542187081</v>
      </c>
      <c r="R53" s="51">
        <f>[1]Data!S239</f>
        <v>0.11676799113338199</v>
      </c>
      <c r="S53" s="51">
        <f>[1]Data!T239</f>
        <v>0.10768316689065655</v>
      </c>
      <c r="T53" s="51">
        <f>[1]Data!U239</f>
        <v>9.7686914612618636E-2</v>
      </c>
      <c r="U53" s="51">
        <v>8.4232799333819802E-2</v>
      </c>
      <c r="V53" s="51">
        <v>8.970847285993537E-2</v>
      </c>
      <c r="W53" s="52">
        <v>9.3717416666666664E-2</v>
      </c>
      <c r="X53" s="53">
        <v>8.4000000000000005E-2</v>
      </c>
      <c r="Y53" s="54">
        <v>7.3999999999999996E-2</v>
      </c>
      <c r="Z53" s="50">
        <v>6.4000000000000001E-2</v>
      </c>
      <c r="AA53" s="50">
        <v>5.3999999999999999E-2</v>
      </c>
      <c r="AB53" s="50">
        <v>4.3999999999999997E-2</v>
      </c>
    </row>
    <row r="54" spans="1:28" ht="13.5" x14ac:dyDescent="0.25">
      <c r="A54" s="55" t="s">
        <v>33</v>
      </c>
      <c r="B54" s="50">
        <f>B52-B53</f>
        <v>0.63550000000000006</v>
      </c>
      <c r="C54" s="50">
        <f t="shared" ref="C54:T54" si="18">C52-C53</f>
        <v>0.61850000000000005</v>
      </c>
      <c r="D54" s="50">
        <f t="shared" si="18"/>
        <v>0.33800000000000002</v>
      </c>
      <c r="E54" s="50">
        <f t="shared" si="18"/>
        <v>0.19575000000000001</v>
      </c>
      <c r="F54" s="50">
        <f t="shared" si="18"/>
        <v>0.20325000000000001</v>
      </c>
      <c r="G54" s="50">
        <f t="shared" si="18"/>
        <v>0.15333333334999999</v>
      </c>
      <c r="H54" s="50">
        <f t="shared" si="18"/>
        <v>0.11449999999999999</v>
      </c>
      <c r="I54" s="50">
        <f t="shared" si="18"/>
        <v>0.17119999999999999</v>
      </c>
      <c r="J54" s="50">
        <f t="shared" si="18"/>
        <v>0.17091666666666661</v>
      </c>
      <c r="K54" s="51">
        <f t="shared" si="18"/>
        <v>0.17441666666666666</v>
      </c>
      <c r="L54" s="51">
        <f t="shared" si="18"/>
        <v>0.12733333333333335</v>
      </c>
      <c r="M54" s="51">
        <f t="shared" si="18"/>
        <v>9.650000000000003E-2</v>
      </c>
      <c r="N54" s="51">
        <f t="shared" si="18"/>
        <v>0.10867745834542966</v>
      </c>
      <c r="O54" s="51">
        <f t="shared" si="18"/>
        <v>0.11792904244821779</v>
      </c>
      <c r="P54" s="51">
        <f t="shared" si="18"/>
        <v>0.13434232106857089</v>
      </c>
      <c r="Q54" s="51">
        <f t="shared" si="18"/>
        <v>0.12453835531121236</v>
      </c>
      <c r="R54" s="51">
        <f t="shared" si="18"/>
        <v>0.10497894985171111</v>
      </c>
      <c r="S54" s="51">
        <f t="shared" si="18"/>
        <v>0.11272598656767502</v>
      </c>
      <c r="T54" s="51">
        <f t="shared" si="18"/>
        <v>0.10933910752292689</v>
      </c>
      <c r="U54" s="51">
        <v>0.11258273218596476</v>
      </c>
      <c r="V54" s="51">
        <v>0.10158621755667034</v>
      </c>
      <c r="W54" s="52">
        <v>0.10204891666666668</v>
      </c>
      <c r="X54" s="53">
        <v>9.0999999999999984E-2</v>
      </c>
      <c r="Y54" s="54">
        <v>8.1000000000000003E-2</v>
      </c>
      <c r="Z54" s="50">
        <v>7.1000000000000008E-2</v>
      </c>
      <c r="AA54" s="50">
        <v>6.1000000000000006E-2</v>
      </c>
      <c r="AB54" s="50">
        <v>5.1000000000000004E-2</v>
      </c>
    </row>
    <row r="55" spans="1:28" ht="13.5" hidden="1" x14ac:dyDescent="0.25">
      <c r="A55" s="33" t="s">
        <v>34</v>
      </c>
      <c r="B55" s="56">
        <f>[1]Data!C237</f>
        <v>1.2885388888888891</v>
      </c>
      <c r="C55" s="56">
        <f>[1]Data!D237</f>
        <v>1.2624280925013684</v>
      </c>
      <c r="D55" s="56">
        <f>[1]Data!E237</f>
        <v>1.2971230959982971</v>
      </c>
      <c r="E55" s="56">
        <f>[1]Data!F237</f>
        <v>1.3922463846317583</v>
      </c>
      <c r="F55" s="56">
        <f>[1]Data!G237</f>
        <v>2.0240197147722436</v>
      </c>
      <c r="G55" s="56">
        <f>[1]Data!H237</f>
        <v>1.9767673542692938</v>
      </c>
      <c r="H55" s="56">
        <f>[1]Data!I237</f>
        <v>2.0727877061961855</v>
      </c>
      <c r="I55" s="56">
        <f>[1]Data!J237</f>
        <v>2.1942063991295444</v>
      </c>
      <c r="J55" s="56">
        <f>[1]Data!K237</f>
        <v>2.1458840181771635</v>
      </c>
      <c r="K55" s="57">
        <f>[1]Data!L237</f>
        <v>1.9167359207761716</v>
      </c>
      <c r="L55" s="57">
        <f>[1]Data!M237</f>
        <v>1.8126092153097797</v>
      </c>
      <c r="M55" s="57">
        <f>[1]Data!N237</f>
        <v>1.776604660138249</v>
      </c>
      <c r="N55" s="57">
        <f>[1]Data!O237</f>
        <v>1.6705502035330262</v>
      </c>
      <c r="O55" s="57">
        <f>[1]Data!P237</f>
        <v>1.490329623037943</v>
      </c>
      <c r="P55" s="57">
        <f>[1]Data!Q237</f>
        <v>1.6704957290066564</v>
      </c>
      <c r="Q55" s="57">
        <f>[1]Data!R237</f>
        <v>1.782348664234511</v>
      </c>
      <c r="R55" s="57">
        <f>[1]Data!S237</f>
        <v>1.6864901804915513</v>
      </c>
      <c r="S55" s="57">
        <f>[1]Data!T237</f>
        <v>1.6512530543196144</v>
      </c>
      <c r="T55" s="57">
        <f>[1]Data!U237</f>
        <v>1.6633535055043527</v>
      </c>
      <c r="U55" s="57">
        <v>1.7656693855606758</v>
      </c>
      <c r="V55" s="57">
        <v>2.2693495327700974</v>
      </c>
      <c r="W55" s="58">
        <v>2.3667309130515384</v>
      </c>
      <c r="X55" s="59">
        <v>2.5</v>
      </c>
      <c r="Y55" s="60">
        <v>2.5</v>
      </c>
      <c r="Z55" s="56">
        <v>2.5</v>
      </c>
      <c r="AA55" s="56">
        <v>2.5</v>
      </c>
      <c r="AB55" s="56">
        <v>2.5</v>
      </c>
    </row>
    <row r="56" spans="1:28" ht="27" hidden="1" x14ac:dyDescent="0.25">
      <c r="A56" s="55" t="s">
        <v>35</v>
      </c>
      <c r="B56" s="56">
        <f>[1]Data!C238</f>
        <v>1.2470333333333337</v>
      </c>
      <c r="C56" s="56">
        <f>[1]Data!D238</f>
        <v>1.2798333333333329</v>
      </c>
      <c r="D56" s="56">
        <f>[1]Data!E238</f>
        <v>1.3164699999999996</v>
      </c>
      <c r="E56" s="56">
        <f>[1]Data!F238</f>
        <v>1.8166666666666667</v>
      </c>
      <c r="F56" s="56">
        <f>[1]Data!G238</f>
        <v>1.9511999999999994</v>
      </c>
      <c r="G56" s="56">
        <f>[1]Data!H238</f>
        <v>1.9806766666666664</v>
      </c>
      <c r="H56" s="56">
        <f>[1]Data!I238</f>
        <v>2.06</v>
      </c>
      <c r="I56" s="56">
        <f>[1]Data!J238</f>
        <v>2.09</v>
      </c>
      <c r="J56" s="56">
        <f>[1]Data!K238</f>
        <v>2.0750000000000002</v>
      </c>
      <c r="K56" s="57">
        <f>[1]Data!L238</f>
        <v>1.825</v>
      </c>
      <c r="L56" s="57">
        <f>[1]Data!M238</f>
        <v>1.7925</v>
      </c>
      <c r="M56" s="57">
        <f>[1]Data!N238</f>
        <v>1.7135</v>
      </c>
      <c r="N56" s="57">
        <f>[1]Data!O238</f>
        <v>1.5915999999999999</v>
      </c>
      <c r="O56" s="57">
        <f>[1]Data!P238</f>
        <v>1.667</v>
      </c>
      <c r="P56" s="57">
        <f>[1]Data!Q238</f>
        <v>1.6858</v>
      </c>
      <c r="Q56" s="57">
        <f>[1]Data!R238</f>
        <v>1.7727999999999999</v>
      </c>
      <c r="R56" s="57">
        <f>[1]Data!S238</f>
        <v>1.6702999999999999</v>
      </c>
      <c r="S56" s="57">
        <f>[1]Data!T238</f>
        <v>1.6567000000000001</v>
      </c>
      <c r="T56" s="57">
        <f>[1]Data!U238</f>
        <v>1.7363</v>
      </c>
      <c r="U56" s="57">
        <v>1.8635999999999999</v>
      </c>
      <c r="V56" s="57">
        <v>2.3948999999999998</v>
      </c>
      <c r="W56" s="58">
        <v>2.6467999999999998</v>
      </c>
      <c r="X56" s="59">
        <v>2.5</v>
      </c>
      <c r="Y56" s="60">
        <v>2.5</v>
      </c>
      <c r="Z56" s="56">
        <v>2.5</v>
      </c>
      <c r="AA56" s="56">
        <v>2.5</v>
      </c>
      <c r="AB56" s="56">
        <v>2.5</v>
      </c>
    </row>
    <row r="57" spans="1:28" ht="13.5" x14ac:dyDescent="0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</row>
    <row r="58" spans="1:28" ht="13.5" x14ac:dyDescent="0.2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6"/>
      <c r="X58" s="56"/>
      <c r="Y58" s="56"/>
      <c r="Z58" s="56"/>
      <c r="AA58" s="56"/>
      <c r="AB58" s="56"/>
    </row>
    <row r="59" spans="1:28" ht="13.5" x14ac:dyDescent="0.25">
      <c r="A59" s="33" t="s">
        <v>36</v>
      </c>
      <c r="B59" s="45"/>
      <c r="C59" s="45"/>
      <c r="D59" s="45"/>
      <c r="E59" s="45"/>
      <c r="F59" s="45"/>
      <c r="G59" s="45"/>
      <c r="H59" s="45"/>
      <c r="I59" s="45"/>
      <c r="J59" s="45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7"/>
      <c r="X59" s="48"/>
      <c r="Y59" s="49"/>
      <c r="Z59" s="45"/>
      <c r="AA59" s="45"/>
      <c r="AB59" s="45"/>
    </row>
    <row r="60" spans="1:28" x14ac:dyDescent="0.2">
      <c r="A60" s="34"/>
      <c r="B60" s="45"/>
      <c r="C60" s="45"/>
      <c r="D60" s="45"/>
      <c r="E60" s="45"/>
      <c r="F60" s="45"/>
      <c r="G60" s="45"/>
      <c r="H60" s="45"/>
      <c r="I60" s="45"/>
      <c r="J60" s="45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7"/>
      <c r="X60" s="48"/>
      <c r="Y60" s="49"/>
      <c r="Z60" s="45"/>
      <c r="AA60" s="45"/>
      <c r="AB60" s="45"/>
    </row>
    <row r="61" spans="1:28" ht="13.5" x14ac:dyDescent="0.25">
      <c r="A61" s="35" t="s">
        <v>5</v>
      </c>
      <c r="B61" s="36">
        <f>SUM(B62:B63)</f>
        <v>4651.9387301765782</v>
      </c>
      <c r="C61" s="36">
        <f t="shared" ref="C61:T61" si="19">SUM(C62:C63)</f>
        <v>5436.9882629092372</v>
      </c>
      <c r="D61" s="36">
        <f t="shared" si="19"/>
        <v>6391.3150033553029</v>
      </c>
      <c r="E61" s="36">
        <f t="shared" si="19"/>
        <v>5883.1129333048439</v>
      </c>
      <c r="F61" s="36">
        <f t="shared" si="19"/>
        <v>5825.3489756887802</v>
      </c>
      <c r="G61" s="36">
        <f t="shared" si="19"/>
        <v>5543.3204969540548</v>
      </c>
      <c r="H61" s="36">
        <f t="shared" si="19"/>
        <v>5503.8162149387063</v>
      </c>
      <c r="I61" s="36">
        <f t="shared" si="19"/>
        <v>5902.11406767678</v>
      </c>
      <c r="J61" s="36">
        <f t="shared" si="19"/>
        <v>6264.8209792411517</v>
      </c>
      <c r="K61" s="37">
        <f t="shared" si="19"/>
        <v>6746.7086384676322</v>
      </c>
      <c r="L61" s="37">
        <f t="shared" si="19"/>
        <v>7206.2524247763113</v>
      </c>
      <c r="M61" s="37">
        <f t="shared" si="19"/>
        <v>8661.1312803917826</v>
      </c>
      <c r="N61" s="37">
        <f t="shared" si="19"/>
        <v>9708.6908969178221</v>
      </c>
      <c r="O61" s="37">
        <f t="shared" si="19"/>
        <v>11016.402128605847</v>
      </c>
      <c r="P61" s="37">
        <f t="shared" si="19"/>
        <v>10429.041181791874</v>
      </c>
      <c r="Q61" s="37">
        <f t="shared" si="19"/>
        <v>10188.817599039769</v>
      </c>
      <c r="R61" s="37">
        <f t="shared" si="19"/>
        <v>10564.554513331153</v>
      </c>
      <c r="S61" s="37">
        <f t="shared" si="19"/>
        <v>11221.190967913682</v>
      </c>
      <c r="T61" s="37">
        <f t="shared" si="19"/>
        <v>11514.276303031636</v>
      </c>
      <c r="U61" s="37">
        <v>12178.776998614558</v>
      </c>
      <c r="V61" s="37">
        <v>12257.429883532153</v>
      </c>
      <c r="W61" s="38">
        <v>12444.584980770314</v>
      </c>
      <c r="X61" s="39">
        <v>12572.800900704584</v>
      </c>
      <c r="Y61" s="40">
        <v>12766.534937821812</v>
      </c>
      <c r="Z61" s="36">
        <v>13138.562502086126</v>
      </c>
      <c r="AA61" s="36">
        <v>13566.933890381773</v>
      </c>
      <c r="AB61" s="36">
        <v>14027.269489399927</v>
      </c>
    </row>
    <row r="62" spans="1:28" ht="13.5" x14ac:dyDescent="0.25">
      <c r="A62" s="41" t="s">
        <v>6</v>
      </c>
      <c r="B62" s="36">
        <f t="shared" ref="B62:T63" si="20">B12/B$48</f>
        <v>449.12700842352046</v>
      </c>
      <c r="C62" s="36">
        <f t="shared" si="20"/>
        <v>712.6883332097143</v>
      </c>
      <c r="D62" s="36">
        <f t="shared" si="20"/>
        <v>849.06977445796542</v>
      </c>
      <c r="E62" s="36">
        <f t="shared" si="20"/>
        <v>695.89788774387034</v>
      </c>
      <c r="F62" s="36">
        <f t="shared" si="20"/>
        <v>666.9418767389692</v>
      </c>
      <c r="G62" s="36">
        <f t="shared" si="20"/>
        <v>483.77037421726772</v>
      </c>
      <c r="H62" s="36">
        <f t="shared" si="20"/>
        <v>550.24399999999991</v>
      </c>
      <c r="I62" s="36">
        <f t="shared" si="20"/>
        <v>588.59619642337111</v>
      </c>
      <c r="J62" s="36">
        <f t="shared" si="20"/>
        <v>542.55199028437505</v>
      </c>
      <c r="K62" s="37">
        <f t="shared" si="20"/>
        <v>635.22295252341007</v>
      </c>
      <c r="L62" s="37">
        <f t="shared" si="20"/>
        <v>880.16810077690536</v>
      </c>
      <c r="M62" s="37">
        <f t="shared" si="20"/>
        <v>964.54623196043417</v>
      </c>
      <c r="N62" s="37">
        <f t="shared" si="20"/>
        <v>1495.9524684055827</v>
      </c>
      <c r="O62" s="37">
        <f t="shared" si="20"/>
        <v>1580.0295337822724</v>
      </c>
      <c r="P62" s="37">
        <f t="shared" si="20"/>
        <v>1275.4462978557708</v>
      </c>
      <c r="Q62" s="37">
        <f t="shared" si="20"/>
        <v>1248.9785828487463</v>
      </c>
      <c r="R62" s="37">
        <f t="shared" si="20"/>
        <v>1195.6702556733121</v>
      </c>
      <c r="S62" s="37">
        <f t="shared" si="20"/>
        <v>1285.8373849008183</v>
      </c>
      <c r="T62" s="37">
        <f t="shared" si="20"/>
        <v>1243.694022529442</v>
      </c>
      <c r="U62" s="37">
        <v>1336.7966343132562</v>
      </c>
      <c r="V62" s="37">
        <v>1352.5332153273418</v>
      </c>
      <c r="W62" s="38">
        <v>1485.7797596983485</v>
      </c>
      <c r="X62" s="39">
        <v>1407.8048957652359</v>
      </c>
      <c r="Y62" s="40">
        <v>1408.2321859730378</v>
      </c>
      <c r="Z62" s="36">
        <v>1386.4723094948533</v>
      </c>
      <c r="AA62" s="36">
        <v>1383.4809877306425</v>
      </c>
      <c r="AB62" s="36">
        <v>1391.5885931684697</v>
      </c>
    </row>
    <row r="63" spans="1:28" ht="13.5" x14ac:dyDescent="0.25">
      <c r="A63" s="41" t="s">
        <v>7</v>
      </c>
      <c r="B63" s="36">
        <f t="shared" si="20"/>
        <v>4202.811721753058</v>
      </c>
      <c r="C63" s="36">
        <f t="shared" si="20"/>
        <v>4724.2999296995231</v>
      </c>
      <c r="D63" s="36">
        <f t="shared" si="20"/>
        <v>5542.2452288973373</v>
      </c>
      <c r="E63" s="36">
        <f t="shared" si="20"/>
        <v>5187.2150455609735</v>
      </c>
      <c r="F63" s="36">
        <f t="shared" si="20"/>
        <v>5158.4070989498114</v>
      </c>
      <c r="G63" s="36">
        <f t="shared" si="20"/>
        <v>5059.5501227367868</v>
      </c>
      <c r="H63" s="36">
        <f t="shared" si="20"/>
        <v>4953.5722149387066</v>
      </c>
      <c r="I63" s="36">
        <f t="shared" si="20"/>
        <v>5313.5178712534089</v>
      </c>
      <c r="J63" s="36">
        <f t="shared" si="20"/>
        <v>5722.2689889567764</v>
      </c>
      <c r="K63" s="37">
        <f t="shared" si="20"/>
        <v>6111.4856859442225</v>
      </c>
      <c r="L63" s="37">
        <f t="shared" si="20"/>
        <v>6326.0843239994056</v>
      </c>
      <c r="M63" s="37">
        <f t="shared" si="20"/>
        <v>7696.5850484313487</v>
      </c>
      <c r="N63" s="37">
        <f t="shared" si="20"/>
        <v>8212.7384285122389</v>
      </c>
      <c r="O63" s="37">
        <f t="shared" si="20"/>
        <v>9436.3725948235751</v>
      </c>
      <c r="P63" s="37">
        <f t="shared" si="20"/>
        <v>9153.5948839361026</v>
      </c>
      <c r="Q63" s="37">
        <f t="shared" si="20"/>
        <v>8939.8390161910229</v>
      </c>
      <c r="R63" s="37">
        <f t="shared" si="20"/>
        <v>9368.8842576578409</v>
      </c>
      <c r="S63" s="37">
        <f t="shared" si="20"/>
        <v>9935.353583012864</v>
      </c>
      <c r="T63" s="37">
        <f t="shared" si="20"/>
        <v>10270.582280502194</v>
      </c>
      <c r="U63" s="37">
        <v>10841.980364301302</v>
      </c>
      <c r="V63" s="37">
        <v>10904.896668204812</v>
      </c>
      <c r="W63" s="38">
        <v>10958.805221071965</v>
      </c>
      <c r="X63" s="39">
        <v>11164.996004939348</v>
      </c>
      <c r="Y63" s="40">
        <v>11358.302751848774</v>
      </c>
      <c r="Z63" s="36">
        <v>11752.090192591273</v>
      </c>
      <c r="AA63" s="36">
        <v>12183.452902651132</v>
      </c>
      <c r="AB63" s="36">
        <v>12635.680896231457</v>
      </c>
    </row>
    <row r="64" spans="1:28" ht="13.5" x14ac:dyDescent="0.25">
      <c r="A64" s="35" t="s">
        <v>8</v>
      </c>
      <c r="B64" s="36">
        <f>SUM(B65:B66)</f>
        <v>1434.5984309264522</v>
      </c>
      <c r="C64" s="36">
        <f t="shared" ref="C64:T64" si="21">SUM(C65:C66)</f>
        <v>1190.1875474558126</v>
      </c>
      <c r="D64" s="36">
        <f t="shared" si="21"/>
        <v>1190.5883546122527</v>
      </c>
      <c r="E64" s="36">
        <f t="shared" si="21"/>
        <v>1878.7230137466372</v>
      </c>
      <c r="F64" s="36">
        <f t="shared" si="21"/>
        <v>1686.2754259844626</v>
      </c>
      <c r="G64" s="36">
        <f t="shared" si="21"/>
        <v>1742.8819190253034</v>
      </c>
      <c r="H64" s="36">
        <f t="shared" si="21"/>
        <v>2095.9738489904807</v>
      </c>
      <c r="I64" s="36">
        <f t="shared" si="21"/>
        <v>2087.1955670103212</v>
      </c>
      <c r="J64" s="36">
        <f t="shared" si="21"/>
        <v>2595.5809472153305</v>
      </c>
      <c r="K64" s="37">
        <f t="shared" si="21"/>
        <v>3045.8330759642431</v>
      </c>
      <c r="L64" s="37">
        <f t="shared" si="21"/>
        <v>3597.3788326972722</v>
      </c>
      <c r="M64" s="37">
        <f t="shared" si="21"/>
        <v>3717.2685215362062</v>
      </c>
      <c r="N64" s="37">
        <f t="shared" si="21"/>
        <v>4581.2995795688057</v>
      </c>
      <c r="O64" s="37">
        <f t="shared" si="21"/>
        <v>3901.671690255771</v>
      </c>
      <c r="P64" s="37">
        <f t="shared" si="21"/>
        <v>2261.5091743611747</v>
      </c>
      <c r="Q64" s="37">
        <f t="shared" si="21"/>
        <v>3327.5784649835414</v>
      </c>
      <c r="R64" s="37">
        <f t="shared" si="21"/>
        <v>4196.077501565167</v>
      </c>
      <c r="S64" s="37">
        <f t="shared" si="21"/>
        <v>4881.2356648398363</v>
      </c>
      <c r="T64" s="37">
        <f t="shared" si="21"/>
        <v>4158.3639218356375</v>
      </c>
      <c r="U64" s="37">
        <v>5081.863164472983</v>
      </c>
      <c r="V64" s="37">
        <v>5765.9223156985463</v>
      </c>
      <c r="W64" s="38">
        <v>6009.7725042207067</v>
      </c>
      <c r="X64" s="39">
        <v>6279.5997675601084</v>
      </c>
      <c r="Y64" s="40">
        <v>7024.5221927695766</v>
      </c>
      <c r="Z64" s="36">
        <v>7719.0519268113785</v>
      </c>
      <c r="AA64" s="36">
        <v>8409.6782181097242</v>
      </c>
      <c r="AB64" s="36">
        <v>9122.8393570295993</v>
      </c>
    </row>
    <row r="65" spans="1:28" ht="13.5" x14ac:dyDescent="0.25">
      <c r="A65" s="41" t="s">
        <v>6</v>
      </c>
      <c r="B65" s="36">
        <f t="shared" ref="B65:T66" si="22">B15/B$48</f>
        <v>77.838650706119907</v>
      </c>
      <c r="C65" s="36">
        <f t="shared" si="22"/>
        <v>99.162995309144463</v>
      </c>
      <c r="D65" s="36">
        <f t="shared" si="22"/>
        <v>98.646813112695483</v>
      </c>
      <c r="E65" s="36">
        <f t="shared" si="22"/>
        <v>107.91034702796435</v>
      </c>
      <c r="F65" s="36">
        <f t="shared" si="22"/>
        <v>53.041881117129527</v>
      </c>
      <c r="G65" s="36">
        <f t="shared" si="22"/>
        <v>61.246481848266662</v>
      </c>
      <c r="H65" s="36">
        <f t="shared" si="22"/>
        <v>71.900000000000006</v>
      </c>
      <c r="I65" s="36">
        <f t="shared" si="22"/>
        <v>74.446352637416297</v>
      </c>
      <c r="J65" s="36">
        <f t="shared" si="22"/>
        <v>171.01792409124633</v>
      </c>
      <c r="K65" s="37">
        <f t="shared" si="22"/>
        <v>364.01949841214616</v>
      </c>
      <c r="L65" s="37">
        <f t="shared" si="22"/>
        <v>521.77645222553656</v>
      </c>
      <c r="M65" s="37">
        <f t="shared" si="22"/>
        <v>636.40048495407677</v>
      </c>
      <c r="N65" s="37">
        <f t="shared" si="22"/>
        <v>971.04037645330584</v>
      </c>
      <c r="O65" s="37">
        <f t="shared" si="22"/>
        <v>918.37522148496373</v>
      </c>
      <c r="P65" s="37">
        <f t="shared" si="22"/>
        <v>873.92985284381848</v>
      </c>
      <c r="Q65" s="37">
        <f t="shared" si="22"/>
        <v>851.69192100315377</v>
      </c>
      <c r="R65" s="37">
        <f t="shared" si="22"/>
        <v>952.1239047286216</v>
      </c>
      <c r="S65" s="37">
        <f t="shared" si="22"/>
        <v>985.43308041393027</v>
      </c>
      <c r="T65" s="37">
        <f t="shared" si="22"/>
        <v>719.31424107472833</v>
      </c>
      <c r="U65" s="37">
        <v>724.17367751006987</v>
      </c>
      <c r="V65" s="37">
        <v>856.59817248249544</v>
      </c>
      <c r="W65" s="38">
        <v>816.31905647769861</v>
      </c>
      <c r="X65" s="39">
        <v>754.52168228372204</v>
      </c>
      <c r="Y65" s="40">
        <v>1106.310731390399</v>
      </c>
      <c r="Z65" s="36">
        <v>1322.2837766478694</v>
      </c>
      <c r="AA65" s="36">
        <v>1495.6551218709649</v>
      </c>
      <c r="AB65" s="36">
        <v>1649.7383611765335</v>
      </c>
    </row>
    <row r="66" spans="1:28" ht="13.5" x14ac:dyDescent="0.25">
      <c r="A66" s="41" t="s">
        <v>7</v>
      </c>
      <c r="B66" s="36">
        <f t="shared" si="22"/>
        <v>1356.7597802203322</v>
      </c>
      <c r="C66" s="36">
        <f t="shared" si="22"/>
        <v>1091.0245521466682</v>
      </c>
      <c r="D66" s="36">
        <f t="shared" si="22"/>
        <v>1091.9415414995572</v>
      </c>
      <c r="E66" s="36">
        <f t="shared" si="22"/>
        <v>1770.812666718673</v>
      </c>
      <c r="F66" s="36">
        <f t="shared" si="22"/>
        <v>1633.233544867333</v>
      </c>
      <c r="G66" s="36">
        <f t="shared" si="22"/>
        <v>1681.6354371770367</v>
      </c>
      <c r="H66" s="36">
        <f t="shared" si="22"/>
        <v>2024.0738489904809</v>
      </c>
      <c r="I66" s="36">
        <f t="shared" si="22"/>
        <v>2012.7492143729048</v>
      </c>
      <c r="J66" s="36">
        <f t="shared" si="22"/>
        <v>2424.5630231240843</v>
      </c>
      <c r="K66" s="37">
        <f t="shared" si="22"/>
        <v>2681.8135775520968</v>
      </c>
      <c r="L66" s="37">
        <f t="shared" si="22"/>
        <v>3075.6023804717356</v>
      </c>
      <c r="M66" s="37">
        <f t="shared" si="22"/>
        <v>3080.8680365821297</v>
      </c>
      <c r="N66" s="37">
        <f t="shared" si="22"/>
        <v>3610.2592031155</v>
      </c>
      <c r="O66" s="37">
        <f t="shared" si="22"/>
        <v>2983.2964687708072</v>
      </c>
      <c r="P66" s="37">
        <f t="shared" si="22"/>
        <v>1387.579321517356</v>
      </c>
      <c r="Q66" s="37">
        <f t="shared" si="22"/>
        <v>2475.8865439803876</v>
      </c>
      <c r="R66" s="37">
        <f t="shared" si="22"/>
        <v>3243.9535968365458</v>
      </c>
      <c r="S66" s="37">
        <f t="shared" si="22"/>
        <v>3895.8025844259064</v>
      </c>
      <c r="T66" s="37">
        <f t="shared" si="22"/>
        <v>3439.0496807609088</v>
      </c>
      <c r="U66" s="37">
        <v>4357.6894869629132</v>
      </c>
      <c r="V66" s="37">
        <v>4909.3241432160512</v>
      </c>
      <c r="W66" s="38">
        <v>5193.4534477430079</v>
      </c>
      <c r="X66" s="39">
        <v>5525.0780852763864</v>
      </c>
      <c r="Y66" s="40">
        <v>5918.2114613791773</v>
      </c>
      <c r="Z66" s="36">
        <v>6396.7681501635088</v>
      </c>
      <c r="AA66" s="36">
        <v>6914.0230962387595</v>
      </c>
      <c r="AB66" s="36">
        <v>7473.1009958530649</v>
      </c>
    </row>
    <row r="67" spans="1:28" ht="13.5" x14ac:dyDescent="0.25">
      <c r="A67" s="35" t="s">
        <v>9</v>
      </c>
      <c r="B67" s="36">
        <f t="shared" ref="B67:T69" si="23">B17/B$46</f>
        <v>996.68332157510201</v>
      </c>
      <c r="C67" s="36">
        <f t="shared" si="23"/>
        <v>710.21224712528215</v>
      </c>
      <c r="D67" s="36">
        <f t="shared" si="23"/>
        <v>964.91390196400368</v>
      </c>
      <c r="E67" s="36">
        <f t="shared" si="23"/>
        <v>1128.5707630583222</v>
      </c>
      <c r="F67" s="36">
        <f t="shared" si="23"/>
        <v>1245.206987468544</v>
      </c>
      <c r="G67" s="36">
        <f t="shared" si="23"/>
        <v>1789.7228913884942</v>
      </c>
      <c r="H67" s="36">
        <f t="shared" si="23"/>
        <v>1817.5373165251012</v>
      </c>
      <c r="I67" s="36">
        <f t="shared" si="23"/>
        <v>2094.5974511045692</v>
      </c>
      <c r="J67" s="36">
        <f t="shared" si="23"/>
        <v>2525.7653592313618</v>
      </c>
      <c r="K67" s="37">
        <f t="shared" si="23"/>
        <v>2659.0293043171705</v>
      </c>
      <c r="L67" s="37">
        <f t="shared" si="23"/>
        <v>3094.69748451126</v>
      </c>
      <c r="M67" s="37">
        <f t="shared" si="23"/>
        <v>3261.4201312204173</v>
      </c>
      <c r="N67" s="37">
        <f t="shared" si="23"/>
        <v>3494.186326902678</v>
      </c>
      <c r="O67" s="37">
        <f t="shared" si="23"/>
        <v>3302.849809903636</v>
      </c>
      <c r="P67" s="37">
        <f t="shared" si="23"/>
        <v>3286.2810083409527</v>
      </c>
      <c r="Q67" s="37">
        <f t="shared" si="23"/>
        <v>4088.2545477660838</v>
      </c>
      <c r="R67" s="37">
        <f t="shared" si="23"/>
        <v>4578.5367911999838</v>
      </c>
      <c r="S67" s="37">
        <f t="shared" si="23"/>
        <v>5097.951598918844</v>
      </c>
      <c r="T67" s="37">
        <f t="shared" si="23"/>
        <v>6166.8583725317794</v>
      </c>
      <c r="U67" s="37">
        <v>6204.772851662955</v>
      </c>
      <c r="V67" s="37">
        <v>6618.6058318109035</v>
      </c>
      <c r="W67" s="38">
        <v>6653.1387210376151</v>
      </c>
      <c r="X67" s="39">
        <v>7237.2560882721582</v>
      </c>
      <c r="Y67" s="40">
        <v>7794.1585517934463</v>
      </c>
      <c r="Z67" s="36">
        <v>8459.7086063754796</v>
      </c>
      <c r="AA67" s="36">
        <v>9182.1291170383065</v>
      </c>
      <c r="AB67" s="36">
        <v>9966.2703859987487</v>
      </c>
    </row>
    <row r="68" spans="1:28" ht="13.5" x14ac:dyDescent="0.25">
      <c r="A68" s="41" t="s">
        <v>10</v>
      </c>
      <c r="B68" s="36">
        <f t="shared" si="23"/>
        <v>721.28631008584227</v>
      </c>
      <c r="C68" s="36">
        <f t="shared" si="23"/>
        <v>539.59551143011083</v>
      </c>
      <c r="D68" s="36">
        <f t="shared" si="23"/>
        <v>632.1038447333483</v>
      </c>
      <c r="E68" s="36">
        <f t="shared" si="23"/>
        <v>513.08460262821529</v>
      </c>
      <c r="F68" s="36">
        <f t="shared" si="23"/>
        <v>761.24071437043062</v>
      </c>
      <c r="G68" s="36">
        <f t="shared" si="23"/>
        <v>1039.8767879909556</v>
      </c>
      <c r="H68" s="36">
        <f t="shared" si="23"/>
        <v>1051.0209996175925</v>
      </c>
      <c r="I68" s="36">
        <f t="shared" si="23"/>
        <v>1249.8520715211348</v>
      </c>
      <c r="J68" s="36">
        <f t="shared" si="23"/>
        <v>1626.9507936994416</v>
      </c>
      <c r="K68" s="37">
        <f t="shared" si="23"/>
        <v>1763.3147598399692</v>
      </c>
      <c r="L68" s="37">
        <f t="shared" si="23"/>
        <v>2083.1031637105625</v>
      </c>
      <c r="M68" s="37">
        <f t="shared" si="23"/>
        <v>2130.1207956978824</v>
      </c>
      <c r="N68" s="37">
        <f t="shared" si="23"/>
        <v>2292.8825589141347</v>
      </c>
      <c r="O68" s="37">
        <f t="shared" si="23"/>
        <v>2174.1618740992908</v>
      </c>
      <c r="P68" s="37">
        <f t="shared" si="23"/>
        <v>1940.2866474102516</v>
      </c>
      <c r="Q68" s="37">
        <f t="shared" si="23"/>
        <v>2478.742706807685</v>
      </c>
      <c r="R68" s="37">
        <f t="shared" si="23"/>
        <v>2831.4278347212762</v>
      </c>
      <c r="S68" s="37">
        <f t="shared" si="23"/>
        <v>2953.1439545480234</v>
      </c>
      <c r="T68" s="37">
        <f t="shared" si="23"/>
        <v>3631.5892000915487</v>
      </c>
      <c r="U68" s="37">
        <v>3563.6838651196858</v>
      </c>
      <c r="V68" s="37">
        <v>3291.4226167357942</v>
      </c>
      <c r="W68" s="38">
        <v>3085.6155487433966</v>
      </c>
      <c r="X68" s="39">
        <v>3351.1130095487379</v>
      </c>
      <c r="Y68" s="40">
        <v>3631.3806937166132</v>
      </c>
      <c r="Z68" s="36">
        <v>3949.6098543195053</v>
      </c>
      <c r="AA68" s="36">
        <v>4295.7281259628962</v>
      </c>
      <c r="AB68" s="36">
        <v>4672.1744527012534</v>
      </c>
    </row>
    <row r="69" spans="1:28" ht="13.5" x14ac:dyDescent="0.25">
      <c r="A69" s="41" t="s">
        <v>11</v>
      </c>
      <c r="B69" s="36">
        <f t="shared" si="23"/>
        <v>275.3970114892598</v>
      </c>
      <c r="C69" s="36">
        <f t="shared" si="23"/>
        <v>170.6167356951712</v>
      </c>
      <c r="D69" s="36">
        <f t="shared" si="23"/>
        <v>332.81005723065545</v>
      </c>
      <c r="E69" s="36">
        <f t="shared" si="23"/>
        <v>615.48616043010691</v>
      </c>
      <c r="F69" s="36">
        <f t="shared" si="23"/>
        <v>483.96627309811311</v>
      </c>
      <c r="G69" s="36">
        <f t="shared" si="23"/>
        <v>749.84610339753863</v>
      </c>
      <c r="H69" s="36">
        <f t="shared" si="23"/>
        <v>766.51631690750878</v>
      </c>
      <c r="I69" s="36">
        <f t="shared" si="23"/>
        <v>844.74537958343433</v>
      </c>
      <c r="J69" s="36">
        <f t="shared" si="23"/>
        <v>898.81456553192015</v>
      </c>
      <c r="K69" s="37">
        <f t="shared" si="23"/>
        <v>895.71454447720168</v>
      </c>
      <c r="L69" s="37">
        <f t="shared" si="23"/>
        <v>1011.5943208006975</v>
      </c>
      <c r="M69" s="37">
        <f t="shared" si="23"/>
        <v>1131.2993355225349</v>
      </c>
      <c r="N69" s="37">
        <f t="shared" si="23"/>
        <v>1201.3037679885433</v>
      </c>
      <c r="O69" s="37">
        <f t="shared" si="23"/>
        <v>1128.6879358043459</v>
      </c>
      <c r="P69" s="37">
        <f t="shared" si="23"/>
        <v>1345.9943609307013</v>
      </c>
      <c r="Q69" s="37">
        <f t="shared" si="23"/>
        <v>1609.5118409583986</v>
      </c>
      <c r="R69" s="37">
        <f t="shared" si="23"/>
        <v>1747.1089564787076</v>
      </c>
      <c r="S69" s="37">
        <f t="shared" si="23"/>
        <v>2144.807644370821</v>
      </c>
      <c r="T69" s="37">
        <f t="shared" si="23"/>
        <v>2535.2691724402316</v>
      </c>
      <c r="U69" s="37">
        <v>2641.0889865432691</v>
      </c>
      <c r="V69" s="37">
        <v>3327.1832150751093</v>
      </c>
      <c r="W69" s="38">
        <v>3567.5231722942181</v>
      </c>
      <c r="X69" s="39">
        <v>3886.1430787234194</v>
      </c>
      <c r="Y69" s="40">
        <v>4162.7778580768336</v>
      </c>
      <c r="Z69" s="36">
        <v>4510.0987520559756</v>
      </c>
      <c r="AA69" s="36">
        <v>4886.4009910754103</v>
      </c>
      <c r="AB69" s="36">
        <v>5294.0959332974971</v>
      </c>
    </row>
    <row r="70" spans="1:28" ht="13.5" x14ac:dyDescent="0.25">
      <c r="A70" s="35" t="s">
        <v>12</v>
      </c>
      <c r="B70" s="36">
        <f t="shared" ref="B70:T70" si="24">B61+B64+B67-B73</f>
        <v>2255.5109615769452</v>
      </c>
      <c r="C70" s="36">
        <f t="shared" si="24"/>
        <v>2002.9477393228753</v>
      </c>
      <c r="D70" s="36">
        <f t="shared" si="24"/>
        <v>2651.2450523609032</v>
      </c>
      <c r="E70" s="36">
        <f t="shared" si="24"/>
        <v>2811.7826179160465</v>
      </c>
      <c r="F70" s="36">
        <f t="shared" si="24"/>
        <v>2503.7959705940393</v>
      </c>
      <c r="G70" s="36">
        <f t="shared" si="24"/>
        <v>2707.9377658049125</v>
      </c>
      <c r="H70" s="36">
        <f t="shared" si="24"/>
        <v>2743.3292706507609</v>
      </c>
      <c r="I70" s="36">
        <f t="shared" si="24"/>
        <v>3044.5850383327333</v>
      </c>
      <c r="J70" s="36">
        <f t="shared" si="24"/>
        <v>3568.4298956746452</v>
      </c>
      <c r="K70" s="37">
        <f t="shared" si="24"/>
        <v>4175.9226444239594</v>
      </c>
      <c r="L70" s="37">
        <f t="shared" si="24"/>
        <v>4828.2481954951727</v>
      </c>
      <c r="M70" s="37">
        <f t="shared" si="24"/>
        <v>5718.6499990932898</v>
      </c>
      <c r="N70" s="37">
        <f t="shared" si="24"/>
        <v>6614.9654734976193</v>
      </c>
      <c r="O70" s="37">
        <f t="shared" si="24"/>
        <v>6759.8386052307142</v>
      </c>
      <c r="P70" s="37">
        <f t="shared" si="24"/>
        <v>4944.5524809757972</v>
      </c>
      <c r="Q70" s="37">
        <f t="shared" si="24"/>
        <v>5888.2456667714468</v>
      </c>
      <c r="R70" s="37">
        <f t="shared" si="24"/>
        <v>6780.8896084386633</v>
      </c>
      <c r="S70" s="37">
        <f t="shared" si="24"/>
        <v>7838.3040755956572</v>
      </c>
      <c r="T70" s="37">
        <f t="shared" si="24"/>
        <v>8033.8127988485139</v>
      </c>
      <c r="U70" s="37">
        <v>9021.4445923613512</v>
      </c>
      <c r="V70" s="37">
        <v>9782.0899073709079</v>
      </c>
      <c r="W70" s="38">
        <v>9839.8714506340675</v>
      </c>
      <c r="X70" s="39">
        <v>10211.318766549526</v>
      </c>
      <c r="Y70" s="40">
        <v>10833.566517177562</v>
      </c>
      <c r="Z70" s="36">
        <v>11560.577072163047</v>
      </c>
      <c r="AA70" s="36">
        <v>12336.584289942577</v>
      </c>
      <c r="AB70" s="36">
        <v>13164.90112014849</v>
      </c>
    </row>
    <row r="71" spans="1:28" ht="13.5" x14ac:dyDescent="0.25">
      <c r="A71" s="41" t="s">
        <v>10</v>
      </c>
      <c r="B71" s="36">
        <f>[1]Data!C30</f>
        <v>1963.8399200492795</v>
      </c>
      <c r="C71" s="36">
        <f>[1]Data!D30</f>
        <v>1813.6420901220956</v>
      </c>
      <c r="D71" s="36">
        <f>[1]Data!E30</f>
        <v>2182.8244957915426</v>
      </c>
      <c r="E71" s="36">
        <f>[1]Data!F30</f>
        <v>2096.8042704894597</v>
      </c>
      <c r="F71" s="36">
        <f>[1]Data!G30</f>
        <v>2019.6292613594328</v>
      </c>
      <c r="G71" s="36">
        <f>[1]Data!H30</f>
        <v>2103.771966589065</v>
      </c>
      <c r="H71" s="36">
        <f>[1]Data!I30</f>
        <v>2101.5393563586545</v>
      </c>
      <c r="I71" s="36">
        <f>[1]Data!J30</f>
        <v>2282.4909293329461</v>
      </c>
      <c r="J71" s="36">
        <f>[1]Data!K30</f>
        <v>2808.8529099571738</v>
      </c>
      <c r="K71" s="37">
        <f>[1]Data!L30</f>
        <v>3362.8328159590606</v>
      </c>
      <c r="L71" s="37">
        <f>[1]Data!M30</f>
        <v>3909.3213966499861</v>
      </c>
      <c r="M71" s="37">
        <f>[1]Data!N30</f>
        <v>4776.2474405867351</v>
      </c>
      <c r="N71" s="37">
        <f>[1]Data!O30</f>
        <v>5572.0041240682576</v>
      </c>
      <c r="O71" s="37">
        <f>[1]Data!P30</f>
        <v>5643.2666428528482</v>
      </c>
      <c r="P71" s="37">
        <f>[1]Data!Q30</f>
        <v>4030.3492070489551</v>
      </c>
      <c r="Q71" s="37">
        <f>[1]Data!R30</f>
        <v>4847.0127706155918</v>
      </c>
      <c r="R71" s="37">
        <f>[1]Data!S30</f>
        <v>5713.5138191425185</v>
      </c>
      <c r="S71" s="37">
        <f>[1]Data!T30</f>
        <v>6603.830062744657</v>
      </c>
      <c r="T71" s="37">
        <f>[1]Data!U30</f>
        <v>6687.0076668260281</v>
      </c>
      <c r="U71" s="37">
        <v>7472.1562460533878</v>
      </c>
      <c r="V71" s="37">
        <v>7900.3744001461955</v>
      </c>
      <c r="W71" s="38">
        <v>7813.7462346621824</v>
      </c>
      <c r="X71" s="39">
        <v>8065.6620000000003</v>
      </c>
      <c r="Y71" s="40">
        <v>8569.9500000000007</v>
      </c>
      <c r="Z71" s="36">
        <v>9164.3709999999901</v>
      </c>
      <c r="AA71" s="36">
        <v>9800.0220000000008</v>
      </c>
      <c r="AB71" s="36">
        <v>10479.76</v>
      </c>
    </row>
    <row r="72" spans="1:28" ht="13.5" x14ac:dyDescent="0.25">
      <c r="A72" s="41" t="s">
        <v>11</v>
      </c>
      <c r="B72" s="36">
        <f>[1]Data!C31</f>
        <v>291.67104152766689</v>
      </c>
      <c r="C72" s="36">
        <f>[1]Data!D31</f>
        <v>189.30564920077964</v>
      </c>
      <c r="D72" s="36">
        <f>[1]Data!E31</f>
        <v>468.42055656936026</v>
      </c>
      <c r="E72" s="36">
        <f>[1]Data!F31</f>
        <v>714.97834742658904</v>
      </c>
      <c r="F72" s="36">
        <f>[1]Data!G31</f>
        <v>484.16670923460669</v>
      </c>
      <c r="G72" s="36">
        <f>[1]Data!H31</f>
        <v>604.16579921584866</v>
      </c>
      <c r="H72" s="36">
        <f>[1]Data!I31</f>
        <v>641.7899142921076</v>
      </c>
      <c r="I72" s="36">
        <f>[1]Data!J31</f>
        <v>762.09410899978741</v>
      </c>
      <c r="J72" s="36">
        <f>[1]Data!K31</f>
        <v>759.57698571746903</v>
      </c>
      <c r="K72" s="37">
        <f>[1]Data!L31</f>
        <v>813.08982846489914</v>
      </c>
      <c r="L72" s="37">
        <f>[1]Data!M31</f>
        <v>918.92679884518475</v>
      </c>
      <c r="M72" s="37">
        <f>[1]Data!N31</f>
        <v>942.40255850655547</v>
      </c>
      <c r="N72" s="37">
        <f>[1]Data!O31</f>
        <v>1042.9613494293615</v>
      </c>
      <c r="O72" s="37">
        <f>[1]Data!P31</f>
        <v>1116.57196237787</v>
      </c>
      <c r="P72" s="37">
        <f>[1]Data!Q31</f>
        <v>914.20327392683782</v>
      </c>
      <c r="Q72" s="37">
        <f>[1]Data!R31</f>
        <v>1041.2328961558551</v>
      </c>
      <c r="R72" s="37">
        <f>[1]Data!S31</f>
        <v>1067.3757892961444</v>
      </c>
      <c r="S72" s="37">
        <f>[1]Data!T31</f>
        <v>1234.4740128509993</v>
      </c>
      <c r="T72" s="37">
        <f>[1]Data!U31</f>
        <v>1346.8051320224865</v>
      </c>
      <c r="U72" s="37">
        <v>1549.288346307965</v>
      </c>
      <c r="V72" s="37">
        <v>1881.7155072247137</v>
      </c>
      <c r="W72" s="38">
        <v>2026.1252159718811</v>
      </c>
      <c r="X72" s="39">
        <v>2145.6567665495259</v>
      </c>
      <c r="Y72" s="40">
        <v>2263.616517177561</v>
      </c>
      <c r="Z72" s="36">
        <v>2396.2060721630569</v>
      </c>
      <c r="AA72" s="36">
        <v>2536.5622899425762</v>
      </c>
      <c r="AB72" s="36">
        <v>2685.1411201484898</v>
      </c>
    </row>
    <row r="73" spans="1:28" ht="13.5" x14ac:dyDescent="0.25">
      <c r="A73" s="33" t="s">
        <v>13</v>
      </c>
      <c r="B73" s="36">
        <f>B23/B$46</f>
        <v>4827.7095211011874</v>
      </c>
      <c r="C73" s="36">
        <f t="shared" ref="C73:T87" si="25">C23/C$46</f>
        <v>5334.440318167457</v>
      </c>
      <c r="D73" s="36">
        <f t="shared" si="25"/>
        <v>5895.5722075706572</v>
      </c>
      <c r="E73" s="36">
        <f t="shared" si="25"/>
        <v>6078.624092193756</v>
      </c>
      <c r="F73" s="36">
        <f t="shared" si="25"/>
        <v>6253.0354185477463</v>
      </c>
      <c r="G73" s="36">
        <f t="shared" si="25"/>
        <v>6367.9875415629394</v>
      </c>
      <c r="H73" s="36">
        <f t="shared" si="25"/>
        <v>6673.9981098035269</v>
      </c>
      <c r="I73" s="36">
        <f t="shared" si="25"/>
        <v>7039.322047458937</v>
      </c>
      <c r="J73" s="36">
        <f t="shared" si="25"/>
        <v>7817.7373900131979</v>
      </c>
      <c r="K73" s="37">
        <f t="shared" si="25"/>
        <v>8275.6483743250847</v>
      </c>
      <c r="L73" s="37">
        <f t="shared" si="25"/>
        <v>9070.0805464896712</v>
      </c>
      <c r="M73" s="37">
        <f t="shared" si="25"/>
        <v>9921.1699340551168</v>
      </c>
      <c r="N73" s="37">
        <f t="shared" si="25"/>
        <v>11169.211329891687</v>
      </c>
      <c r="O73" s="37">
        <f t="shared" si="25"/>
        <v>11461.085023534539</v>
      </c>
      <c r="P73" s="37">
        <f t="shared" si="25"/>
        <v>11032.278883518205</v>
      </c>
      <c r="Q73" s="37">
        <f t="shared" si="25"/>
        <v>11716.404945017945</v>
      </c>
      <c r="R73" s="37">
        <f t="shared" si="25"/>
        <v>12558.279197657643</v>
      </c>
      <c r="S73" s="37">
        <f t="shared" si="25"/>
        <v>13362.074156076706</v>
      </c>
      <c r="T73" s="37">
        <f t="shared" si="25"/>
        <v>13805.685798550541</v>
      </c>
      <c r="U73" s="37">
        <v>14443.968422389144</v>
      </c>
      <c r="V73" s="37">
        <v>14859.868123670694</v>
      </c>
      <c r="W73" s="38">
        <v>15267.62475539457</v>
      </c>
      <c r="X73" s="39">
        <v>15878.337989987327</v>
      </c>
      <c r="Y73" s="40">
        <v>16751.649165207276</v>
      </c>
      <c r="Z73" s="36">
        <v>17756.745963109937</v>
      </c>
      <c r="AA73" s="36">
        <v>18822.156935587227</v>
      </c>
      <c r="AB73" s="36">
        <v>19951.478112279779</v>
      </c>
    </row>
    <row r="74" spans="1:28" ht="13.5" x14ac:dyDescent="0.25">
      <c r="A74" s="35" t="s">
        <v>14</v>
      </c>
      <c r="B74" s="36">
        <f>B24/B$46</f>
        <v>-151.0855055518212</v>
      </c>
      <c r="C74" s="36">
        <f t="shared" si="25"/>
        <v>-122.64215986446406</v>
      </c>
      <c r="D74" s="36">
        <f t="shared" si="25"/>
        <v>213.94076341980752</v>
      </c>
      <c r="E74" s="36">
        <f t="shared" si="25"/>
        <v>321.61705799470315</v>
      </c>
      <c r="F74" s="36">
        <f t="shared" si="25"/>
        <v>327.96965296125813</v>
      </c>
      <c r="G74" s="36">
        <f t="shared" si="25"/>
        <v>77.747437053371812</v>
      </c>
      <c r="H74" s="36">
        <f t="shared" si="25"/>
        <v>41.372419474120306</v>
      </c>
      <c r="I74" s="36">
        <f t="shared" si="25"/>
        <v>21.278749062998461</v>
      </c>
      <c r="J74" s="36">
        <f t="shared" si="25"/>
        <v>18.303533363672745</v>
      </c>
      <c r="K74" s="37">
        <f t="shared" si="25"/>
        <v>119.12890813472642</v>
      </c>
      <c r="L74" s="37">
        <f t="shared" si="25"/>
        <v>87.020478181596417</v>
      </c>
      <c r="M74" s="37">
        <f t="shared" si="25"/>
        <v>207.19891565882133</v>
      </c>
      <c r="N74" s="37">
        <f t="shared" si="25"/>
        <v>40.460672584994057</v>
      </c>
      <c r="O74" s="37">
        <f t="shared" si="25"/>
        <v>-52.395672869301876</v>
      </c>
      <c r="P74" s="37">
        <f t="shared" si="25"/>
        <v>-43.747974319580592</v>
      </c>
      <c r="Q74" s="37">
        <f t="shared" si="25"/>
        <v>-218.14295968569567</v>
      </c>
      <c r="R74" s="37">
        <f t="shared" si="25"/>
        <v>-369.74664661466272</v>
      </c>
      <c r="S74" s="37">
        <f t="shared" si="25"/>
        <v>-125.6660533647251</v>
      </c>
      <c r="T74" s="37">
        <f t="shared" si="25"/>
        <v>-270.39641357943327</v>
      </c>
      <c r="U74" s="37">
        <v>-193.00779730683271</v>
      </c>
      <c r="V74" s="37">
        <v>-343.47723996152024</v>
      </c>
      <c r="W74" s="38">
        <v>-892.59712449962944</v>
      </c>
      <c r="X74" s="39">
        <v>-924.78162196971289</v>
      </c>
      <c r="Y74" s="40">
        <v>-827.05614136518113</v>
      </c>
      <c r="Z74" s="36">
        <v>-716.96162833198446</v>
      </c>
      <c r="AA74" s="36">
        <v>-590.98257617822878</v>
      </c>
      <c r="AB74" s="36">
        <v>-457.06203219001787</v>
      </c>
    </row>
    <row r="75" spans="1:28" ht="13.5" x14ac:dyDescent="0.25">
      <c r="A75" s="41" t="s">
        <v>6</v>
      </c>
      <c r="B75" s="36">
        <f t="shared" ref="B75:H87" si="26">B25/B$46</f>
        <v>-1.9334038931122093</v>
      </c>
      <c r="C75" s="36">
        <f t="shared" si="26"/>
        <v>-63.293878040144072</v>
      </c>
      <c r="D75" s="36">
        <f t="shared" si="26"/>
        <v>-60.962879657479817</v>
      </c>
      <c r="E75" s="36">
        <f t="shared" si="26"/>
        <v>-59.973925780021759</v>
      </c>
      <c r="F75" s="36">
        <f t="shared" si="26"/>
        <v>-86.702120404182139</v>
      </c>
      <c r="G75" s="36">
        <f t="shared" si="26"/>
        <v>-76.603985778681476</v>
      </c>
      <c r="H75" s="36">
        <f t="shared" si="26"/>
        <v>-51.271900000000002</v>
      </c>
      <c r="I75" s="36">
        <f t="shared" si="25"/>
        <v>-62.97225667968091</v>
      </c>
      <c r="J75" s="36">
        <f t="shared" si="25"/>
        <v>-67.003235377775141</v>
      </c>
      <c r="K75" s="37">
        <f t="shared" si="25"/>
        <v>-40.856415435952513</v>
      </c>
      <c r="L75" s="37">
        <f t="shared" si="25"/>
        <v>-30.049034567389349</v>
      </c>
      <c r="M75" s="37">
        <f t="shared" si="25"/>
        <v>-25.900244038824141</v>
      </c>
      <c r="N75" s="37">
        <f t="shared" si="25"/>
        <v>-25.540849839829992</v>
      </c>
      <c r="O75" s="37">
        <f t="shared" si="25"/>
        <v>-38.634520219747287</v>
      </c>
      <c r="P75" s="37">
        <f t="shared" si="25"/>
        <v>-69.267235798112253</v>
      </c>
      <c r="Q75" s="37">
        <f t="shared" si="25"/>
        <v>-74.839531167251423</v>
      </c>
      <c r="R75" s="37">
        <f t="shared" si="25"/>
        <v>-93.60592817205</v>
      </c>
      <c r="S75" s="37">
        <f t="shared" si="25"/>
        <v>-67.724768063232077</v>
      </c>
      <c r="T75" s="37">
        <f t="shared" si="25"/>
        <v>-69.04410861637453</v>
      </c>
      <c r="U75" s="37">
        <v>-69.11356631656929</v>
      </c>
      <c r="V75" s="37">
        <v>-81.559996850597798</v>
      </c>
      <c r="W75" s="38">
        <v>-87.771759634115398</v>
      </c>
      <c r="X75" s="39">
        <v>-109.92473185289822</v>
      </c>
      <c r="Y75" s="40">
        <v>-105.04236989031895</v>
      </c>
      <c r="Z75" s="36">
        <v>-106.06218834033889</v>
      </c>
      <c r="AA75" s="36">
        <v>-108.9137379432492</v>
      </c>
      <c r="AB75" s="36">
        <v>-121.12207490189112</v>
      </c>
    </row>
    <row r="76" spans="1:28" ht="13.5" x14ac:dyDescent="0.25">
      <c r="A76" s="41" t="s">
        <v>7</v>
      </c>
      <c r="B76" s="36">
        <f t="shared" si="26"/>
        <v>-149.152101658709</v>
      </c>
      <c r="C76" s="36">
        <f t="shared" si="26"/>
        <v>-59.348281824320004</v>
      </c>
      <c r="D76" s="36">
        <f t="shared" si="26"/>
        <v>274.90364307728731</v>
      </c>
      <c r="E76" s="36">
        <f t="shared" si="26"/>
        <v>381.59098377472492</v>
      </c>
      <c r="F76" s="36">
        <f t="shared" si="26"/>
        <v>414.67177336544029</v>
      </c>
      <c r="G76" s="36">
        <f t="shared" si="26"/>
        <v>154.35142283205329</v>
      </c>
      <c r="H76" s="36">
        <f t="shared" si="26"/>
        <v>92.644319474120309</v>
      </c>
      <c r="I76" s="36">
        <f t="shared" si="25"/>
        <v>84.251005742679368</v>
      </c>
      <c r="J76" s="36">
        <f t="shared" si="25"/>
        <v>85.306768741447883</v>
      </c>
      <c r="K76" s="37">
        <f t="shared" si="25"/>
        <v>159.98532357067893</v>
      </c>
      <c r="L76" s="37">
        <f t="shared" si="25"/>
        <v>117.06951274898576</v>
      </c>
      <c r="M76" s="37">
        <f t="shared" si="25"/>
        <v>233.09915969764546</v>
      </c>
      <c r="N76" s="37">
        <f t="shared" si="25"/>
        <v>66.001522424824046</v>
      </c>
      <c r="O76" s="37">
        <f t="shared" si="25"/>
        <v>-13.761152649554585</v>
      </c>
      <c r="P76" s="37">
        <f t="shared" si="25"/>
        <v>25.519261478531657</v>
      </c>
      <c r="Q76" s="37">
        <f t="shared" si="25"/>
        <v>-143.30342851844424</v>
      </c>
      <c r="R76" s="37">
        <f t="shared" si="25"/>
        <v>-276.14071844261275</v>
      </c>
      <c r="S76" s="37">
        <f t="shared" si="25"/>
        <v>-57.941285301493025</v>
      </c>
      <c r="T76" s="37">
        <f t="shared" si="25"/>
        <v>-201.35230496305871</v>
      </c>
      <c r="U76" s="37">
        <v>-123.89423099026344</v>
      </c>
      <c r="V76" s="37">
        <v>-261.91724311092247</v>
      </c>
      <c r="W76" s="38">
        <v>-804.82536486551408</v>
      </c>
      <c r="X76" s="39">
        <v>-814.8568901168145</v>
      </c>
      <c r="Y76" s="40">
        <v>-722.0137714748621</v>
      </c>
      <c r="Z76" s="36">
        <v>-610.89943999164552</v>
      </c>
      <c r="AA76" s="36">
        <v>-482.06883823497958</v>
      </c>
      <c r="AB76" s="36">
        <v>-335.93995728812672</v>
      </c>
    </row>
    <row r="77" spans="1:28" ht="13.5" x14ac:dyDescent="0.25">
      <c r="A77" s="33" t="s">
        <v>15</v>
      </c>
      <c r="B77" s="36">
        <f t="shared" si="26"/>
        <v>4676.624015549366</v>
      </c>
      <c r="C77" s="36">
        <f t="shared" si="26"/>
        <v>5211.7981583029932</v>
      </c>
      <c r="D77" s="36">
        <f t="shared" si="26"/>
        <v>6109.512970990465</v>
      </c>
      <c r="E77" s="36">
        <f t="shared" si="26"/>
        <v>6400.2411501884581</v>
      </c>
      <c r="F77" s="36">
        <f t="shared" si="26"/>
        <v>6581.0050715090047</v>
      </c>
      <c r="G77" s="36">
        <f t="shared" si="26"/>
        <v>6445.7349786163113</v>
      </c>
      <c r="H77" s="36">
        <f t="shared" si="26"/>
        <v>6715.3705292776467</v>
      </c>
      <c r="I77" s="36">
        <f t="shared" si="25"/>
        <v>7060.6007965219351</v>
      </c>
      <c r="J77" s="36">
        <f t="shared" si="25"/>
        <v>7836.0409233768705</v>
      </c>
      <c r="K77" s="37">
        <f t="shared" si="25"/>
        <v>8394.7772824598105</v>
      </c>
      <c r="L77" s="37">
        <f t="shared" si="25"/>
        <v>9157.1010246712685</v>
      </c>
      <c r="M77" s="37">
        <f t="shared" si="25"/>
        <v>10128.368849713939</v>
      </c>
      <c r="N77" s="37">
        <f t="shared" si="25"/>
        <v>11209.67200247668</v>
      </c>
      <c r="O77" s="37">
        <f t="shared" si="25"/>
        <v>11408.689350665238</v>
      </c>
      <c r="P77" s="37">
        <f t="shared" si="25"/>
        <v>10988.530909198626</v>
      </c>
      <c r="Q77" s="37">
        <f t="shared" si="25"/>
        <v>11498.261985332249</v>
      </c>
      <c r="R77" s="37">
        <f t="shared" si="25"/>
        <v>12188.532551042979</v>
      </c>
      <c r="S77" s="37">
        <f t="shared" si="25"/>
        <v>13236.408102711981</v>
      </c>
      <c r="T77" s="37">
        <f t="shared" si="25"/>
        <v>13535.289384971109</v>
      </c>
      <c r="U77" s="37">
        <v>14250.960625082311</v>
      </c>
      <c r="V77" s="37">
        <v>14516.390883709175</v>
      </c>
      <c r="W77" s="38">
        <v>14375.027630894941</v>
      </c>
      <c r="X77" s="39">
        <v>14953.556368017615</v>
      </c>
      <c r="Y77" s="40">
        <v>15924.593023842093</v>
      </c>
      <c r="Z77" s="36">
        <v>17039.784334777956</v>
      </c>
      <c r="AA77" s="36">
        <v>18231.174359408997</v>
      </c>
      <c r="AB77" s="36">
        <v>19494.416080089763</v>
      </c>
    </row>
    <row r="78" spans="1:28" ht="13.5" x14ac:dyDescent="0.25">
      <c r="A78" s="35" t="s">
        <v>16</v>
      </c>
      <c r="B78" s="36">
        <f t="shared" si="26"/>
        <v>283.81043992636563</v>
      </c>
      <c r="C78" s="36">
        <f t="shared" si="26"/>
        <v>146.4908487013281</v>
      </c>
      <c r="D78" s="36">
        <f t="shared" si="26"/>
        <v>329.63658642423263</v>
      </c>
      <c r="E78" s="36">
        <f t="shared" si="26"/>
        <v>350.91528877838778</v>
      </c>
      <c r="F78" s="36">
        <f t="shared" si="26"/>
        <v>437.01653536866161</v>
      </c>
      <c r="G78" s="36">
        <f t="shared" si="26"/>
        <v>520.41447433376356</v>
      </c>
      <c r="H78" s="36">
        <f t="shared" si="26"/>
        <v>473.8404492844968</v>
      </c>
      <c r="I78" s="36">
        <f t="shared" si="25"/>
        <v>448.35534946500707</v>
      </c>
      <c r="J78" s="36">
        <f t="shared" si="25"/>
        <v>355.55702148844858</v>
      </c>
      <c r="K78" s="37">
        <f t="shared" si="25"/>
        <v>672.00268178179851</v>
      </c>
      <c r="L78" s="37">
        <f t="shared" si="25"/>
        <v>507.88343684081872</v>
      </c>
      <c r="M78" s="37">
        <f t="shared" si="25"/>
        <v>669.70663991915285</v>
      </c>
      <c r="N78" s="37">
        <f t="shared" si="25"/>
        <v>755.94434932124352</v>
      </c>
      <c r="O78" s="37">
        <f t="shared" si="25"/>
        <v>949.48171894571851</v>
      </c>
      <c r="P78" s="37">
        <f t="shared" si="25"/>
        <v>991.37579190839676</v>
      </c>
      <c r="Q78" s="37">
        <f t="shared" si="25"/>
        <v>1105.8117870581341</v>
      </c>
      <c r="R78" s="37">
        <f t="shared" si="25"/>
        <v>1155.9516994091534</v>
      </c>
      <c r="S78" s="37">
        <f t="shared" si="25"/>
        <v>1186.8897422981845</v>
      </c>
      <c r="T78" s="37">
        <f t="shared" si="25"/>
        <v>1253.5948623800123</v>
      </c>
      <c r="U78" s="37">
        <v>1254.4723854486467</v>
      </c>
      <c r="V78" s="37">
        <v>1188.8755774691253</v>
      </c>
      <c r="W78" s="38">
        <v>1182.8595752528829</v>
      </c>
      <c r="X78" s="39">
        <v>1185.6226240678038</v>
      </c>
      <c r="Y78" s="40">
        <v>1250.4571443937625</v>
      </c>
      <c r="Z78" s="36">
        <v>1303.9228324152157</v>
      </c>
      <c r="AA78" s="36">
        <v>1353.1557656556568</v>
      </c>
      <c r="AB78" s="36">
        <v>1396.8197572790523</v>
      </c>
    </row>
    <row r="79" spans="1:28" ht="13.5" x14ac:dyDescent="0.25">
      <c r="A79" s="41" t="s">
        <v>6</v>
      </c>
      <c r="B79" s="36">
        <f t="shared" si="26"/>
        <v>137.27167641096688</v>
      </c>
      <c r="C79" s="36">
        <f t="shared" si="26"/>
        <v>98.586765067583016</v>
      </c>
      <c r="D79" s="36">
        <f t="shared" si="26"/>
        <v>31.540200668651131</v>
      </c>
      <c r="E79" s="36">
        <f t="shared" si="26"/>
        <v>36.838952349868357</v>
      </c>
      <c r="F79" s="36">
        <f t="shared" si="26"/>
        <v>54.431572194676683</v>
      </c>
      <c r="G79" s="36">
        <f t="shared" si="26"/>
        <v>14.853931431037104</v>
      </c>
      <c r="H79" s="36">
        <f t="shared" si="26"/>
        <v>47.954999999999998</v>
      </c>
      <c r="I79" s="36">
        <f t="shared" si="25"/>
        <v>21.338814774724856</v>
      </c>
      <c r="J79" s="36">
        <f t="shared" si="25"/>
        <v>44.189272727075462</v>
      </c>
      <c r="K79" s="37">
        <f t="shared" si="25"/>
        <v>105.04298801829366</v>
      </c>
      <c r="L79" s="37">
        <f t="shared" si="25"/>
        <v>77.893341553907973</v>
      </c>
      <c r="M79" s="37">
        <f t="shared" si="25"/>
        <v>115.68775670674781</v>
      </c>
      <c r="N79" s="37">
        <f t="shared" si="25"/>
        <v>58.2326118324482</v>
      </c>
      <c r="O79" s="37">
        <f t="shared" si="25"/>
        <v>363.43529840463856</v>
      </c>
      <c r="P79" s="37">
        <f t="shared" si="25"/>
        <v>229.54185464895767</v>
      </c>
      <c r="Q79" s="37">
        <f t="shared" si="25"/>
        <v>259.18765329832712</v>
      </c>
      <c r="R79" s="37">
        <f t="shared" si="25"/>
        <v>108.66214125937132</v>
      </c>
      <c r="S79" s="37">
        <f t="shared" si="25"/>
        <v>129.78138488686284</v>
      </c>
      <c r="T79" s="37">
        <f t="shared" si="25"/>
        <v>115.18531419878794</v>
      </c>
      <c r="U79" s="37">
        <v>132.44733044870142</v>
      </c>
      <c r="V79" s="37">
        <v>139.63031090332595</v>
      </c>
      <c r="W79" s="38">
        <v>121.18999613645401</v>
      </c>
      <c r="X79" s="39">
        <v>90.017103249617435</v>
      </c>
      <c r="Y79" s="40">
        <v>111.34491208373809</v>
      </c>
      <c r="Z79" s="36">
        <v>114.22081821267264</v>
      </c>
      <c r="AA79" s="36">
        <v>110.89398772403555</v>
      </c>
      <c r="AB79" s="36">
        <v>99.973776109497436</v>
      </c>
    </row>
    <row r="80" spans="1:28" ht="13.5" x14ac:dyDescent="0.25">
      <c r="A80" s="41" t="s">
        <v>7</v>
      </c>
      <c r="B80" s="36">
        <f t="shared" si="26"/>
        <v>146.53876351539873</v>
      </c>
      <c r="C80" s="36">
        <f t="shared" si="26"/>
        <v>47.904083633745067</v>
      </c>
      <c r="D80" s="36">
        <f t="shared" si="26"/>
        <v>298.09638575558154</v>
      </c>
      <c r="E80" s="36">
        <f t="shared" si="26"/>
        <v>314.07633642851943</v>
      </c>
      <c r="F80" s="36">
        <f t="shared" si="26"/>
        <v>382.58496317398487</v>
      </c>
      <c r="G80" s="36">
        <f t="shared" si="26"/>
        <v>505.56054290272647</v>
      </c>
      <c r="H80" s="36">
        <f t="shared" si="26"/>
        <v>425.88544928449681</v>
      </c>
      <c r="I80" s="36">
        <f t="shared" si="25"/>
        <v>427.01653469028224</v>
      </c>
      <c r="J80" s="36">
        <f t="shared" si="25"/>
        <v>311.36774876137309</v>
      </c>
      <c r="K80" s="37">
        <f t="shared" si="25"/>
        <v>566.95969376350479</v>
      </c>
      <c r="L80" s="37">
        <f t="shared" si="25"/>
        <v>429.99009528691073</v>
      </c>
      <c r="M80" s="37">
        <f t="shared" si="25"/>
        <v>554.01888321240506</v>
      </c>
      <c r="N80" s="37">
        <f t="shared" si="25"/>
        <v>697.71173748879539</v>
      </c>
      <c r="O80" s="37">
        <f t="shared" si="25"/>
        <v>586.04642054108001</v>
      </c>
      <c r="P80" s="37">
        <f t="shared" si="25"/>
        <v>761.83393725943904</v>
      </c>
      <c r="Q80" s="37">
        <f t="shared" si="25"/>
        <v>846.62413375980702</v>
      </c>
      <c r="R80" s="37">
        <f t="shared" si="25"/>
        <v>1047.2895581497821</v>
      </c>
      <c r="S80" s="37">
        <f t="shared" si="25"/>
        <v>1057.1083574113218</v>
      </c>
      <c r="T80" s="37">
        <f t="shared" si="25"/>
        <v>1138.4095481812244</v>
      </c>
      <c r="U80" s="37">
        <v>1122.025054999945</v>
      </c>
      <c r="V80" s="37">
        <v>1049.2452665657993</v>
      </c>
      <c r="W80" s="38">
        <v>1061.6695791164288</v>
      </c>
      <c r="X80" s="39">
        <v>1095.6055208181863</v>
      </c>
      <c r="Y80" s="40">
        <v>1139.1122323100244</v>
      </c>
      <c r="Z80" s="36">
        <v>1189.7020142025428</v>
      </c>
      <c r="AA80" s="36">
        <v>1242.2617779316211</v>
      </c>
      <c r="AB80" s="36">
        <v>1296.8459811695548</v>
      </c>
    </row>
    <row r="81" spans="1:28" ht="13.5" x14ac:dyDescent="0.25">
      <c r="A81" s="33" t="s">
        <v>17</v>
      </c>
      <c r="B81" s="36">
        <f t="shared" si="26"/>
        <v>4960.4344554757317</v>
      </c>
      <c r="C81" s="36">
        <f t="shared" si="26"/>
        <v>5358.2890070043213</v>
      </c>
      <c r="D81" s="36">
        <f t="shared" si="26"/>
        <v>6439.1495574146975</v>
      </c>
      <c r="E81" s="36">
        <f t="shared" si="26"/>
        <v>6751.1564389668465</v>
      </c>
      <c r="F81" s="36">
        <f t="shared" si="26"/>
        <v>7018.0216068776663</v>
      </c>
      <c r="G81" s="36">
        <f t="shared" si="26"/>
        <v>6966.149452950076</v>
      </c>
      <c r="H81" s="36">
        <f t="shared" si="26"/>
        <v>7189.2109785621433</v>
      </c>
      <c r="I81" s="36">
        <f t="shared" si="25"/>
        <v>7508.9561459869419</v>
      </c>
      <c r="J81" s="36">
        <f t="shared" si="25"/>
        <v>8191.5979448653188</v>
      </c>
      <c r="K81" s="37">
        <f t="shared" si="25"/>
        <v>9066.7799642416085</v>
      </c>
      <c r="L81" s="37">
        <f t="shared" si="25"/>
        <v>9664.9844615120855</v>
      </c>
      <c r="M81" s="37">
        <f t="shared" si="25"/>
        <v>10798.075489633093</v>
      </c>
      <c r="N81" s="37">
        <f t="shared" si="25"/>
        <v>11965.616351797924</v>
      </c>
      <c r="O81" s="37">
        <f t="shared" si="25"/>
        <v>12358.171069610957</v>
      </c>
      <c r="P81" s="37">
        <f t="shared" si="25"/>
        <v>11979.90670110702</v>
      </c>
      <c r="Q81" s="37">
        <f t="shared" si="25"/>
        <v>12604.073772390382</v>
      </c>
      <c r="R81" s="37">
        <f t="shared" si="25"/>
        <v>13344.484250452133</v>
      </c>
      <c r="S81" s="37">
        <f t="shared" si="25"/>
        <v>14423.297845010165</v>
      </c>
      <c r="T81" s="37">
        <f t="shared" si="25"/>
        <v>14788.884247351121</v>
      </c>
      <c r="U81" s="37">
        <v>15505.433010530958</v>
      </c>
      <c r="V81" s="37">
        <v>15705.266461178302</v>
      </c>
      <c r="W81" s="38">
        <v>15557.887206147823</v>
      </c>
      <c r="X81" s="39">
        <v>16139.178992085419</v>
      </c>
      <c r="Y81" s="40">
        <v>17175.050168235859</v>
      </c>
      <c r="Z81" s="36">
        <v>18343.70716719317</v>
      </c>
      <c r="AA81" s="36">
        <v>19584.330125064655</v>
      </c>
      <c r="AB81" s="36">
        <v>20891.235837368815</v>
      </c>
    </row>
    <row r="82" spans="1:28" ht="13.5" x14ac:dyDescent="0.25">
      <c r="A82" s="35" t="s">
        <v>18</v>
      </c>
      <c r="B82" s="36">
        <f t="shared" si="26"/>
        <v>4696.7664995525538</v>
      </c>
      <c r="C82" s="36">
        <f t="shared" si="26"/>
        <v>4933.1801567403645</v>
      </c>
      <c r="D82" s="36">
        <f t="shared" si="26"/>
        <v>5971.3474043606202</v>
      </c>
      <c r="E82" s="36">
        <f t="shared" si="26"/>
        <v>6340.0908170514886</v>
      </c>
      <c r="F82" s="36">
        <f t="shared" si="26"/>
        <v>6650.5822384566954</v>
      </c>
      <c r="G82" s="36">
        <f t="shared" si="26"/>
        <v>6563.4110906129654</v>
      </c>
      <c r="H82" s="36">
        <f t="shared" si="26"/>
        <v>6621.173978562143</v>
      </c>
      <c r="I82" s="36">
        <f t="shared" si="25"/>
        <v>6875.9731835197053</v>
      </c>
      <c r="J82" s="36">
        <f t="shared" si="25"/>
        <v>7542.6299008769629</v>
      </c>
      <c r="K82" s="37">
        <f t="shared" si="25"/>
        <v>7838.5503502460788</v>
      </c>
      <c r="L82" s="37">
        <f t="shared" si="25"/>
        <v>8423.1629325381055</v>
      </c>
      <c r="M82" s="37">
        <f t="shared" si="25"/>
        <v>9388.8976063818027</v>
      </c>
      <c r="N82" s="37">
        <f t="shared" si="25"/>
        <v>10009.845140614018</v>
      </c>
      <c r="O82" s="37">
        <f t="shared" si="25"/>
        <v>10507.10464345579</v>
      </c>
      <c r="P82" s="37">
        <f t="shared" si="25"/>
        <v>10625.100564780079</v>
      </c>
      <c r="Q82" s="37">
        <f t="shared" si="25"/>
        <v>11112.0274100433</v>
      </c>
      <c r="R82" s="37">
        <f t="shared" si="25"/>
        <v>11472.878640760453</v>
      </c>
      <c r="S82" s="37">
        <f t="shared" si="25"/>
        <v>12389.751532410064</v>
      </c>
      <c r="T82" s="37">
        <f t="shared" si="25"/>
        <v>13055.589416945821</v>
      </c>
      <c r="U82" s="37">
        <v>13813.330734235047</v>
      </c>
      <c r="V82" s="37">
        <v>13887.283742796986</v>
      </c>
      <c r="W82" s="38">
        <v>13744.380817471843</v>
      </c>
      <c r="X82" s="39">
        <v>14175.680927453137</v>
      </c>
      <c r="Y82" s="40">
        <v>15092.690227530175</v>
      </c>
      <c r="Z82" s="36">
        <v>16075.20013119077</v>
      </c>
      <c r="AA82" s="36">
        <v>17101.096899958571</v>
      </c>
      <c r="AB82" s="36">
        <v>18210.400579540292</v>
      </c>
    </row>
    <row r="83" spans="1:28" ht="13.5" x14ac:dyDescent="0.25">
      <c r="A83" s="35" t="s">
        <v>19</v>
      </c>
      <c r="B83" s="36">
        <f t="shared" si="26"/>
        <v>1382.6396470241034</v>
      </c>
      <c r="C83" s="36">
        <f t="shared" si="26"/>
        <v>1140.4672562354465</v>
      </c>
      <c r="D83" s="36">
        <f t="shared" si="26"/>
        <v>1146.5757378435369</v>
      </c>
      <c r="E83" s="36">
        <f t="shared" si="26"/>
        <v>1752.1852654210672</v>
      </c>
      <c r="F83" s="36">
        <f t="shared" si="26"/>
        <v>1707.716201911262</v>
      </c>
      <c r="G83" s="36">
        <f t="shared" si="26"/>
        <v>1754.4734367400438</v>
      </c>
      <c r="H83" s="36">
        <f t="shared" si="26"/>
        <v>2095.9734093203933</v>
      </c>
      <c r="I83" s="36">
        <f t="shared" si="25"/>
        <v>2080.4955019918034</v>
      </c>
      <c r="J83" s="36">
        <f t="shared" si="25"/>
        <v>2621.1912368343105</v>
      </c>
      <c r="K83" s="37">
        <f t="shared" si="25"/>
        <v>2998.9614554495015</v>
      </c>
      <c r="L83" s="37">
        <f t="shared" si="25"/>
        <v>3552.4906544855285</v>
      </c>
      <c r="M83" s="37">
        <f t="shared" si="25"/>
        <v>3693.9467318731172</v>
      </c>
      <c r="N83" s="37">
        <f t="shared" si="25"/>
        <v>4543.4807535518239</v>
      </c>
      <c r="O83" s="37">
        <f t="shared" si="25"/>
        <v>3890.96620279539</v>
      </c>
      <c r="P83" s="37">
        <f t="shared" si="25"/>
        <v>2342.1910412190191</v>
      </c>
      <c r="Q83" s="37">
        <f t="shared" si="25"/>
        <v>3399.0356256355944</v>
      </c>
      <c r="R83" s="37">
        <f t="shared" si="25"/>
        <v>4249.2393504061056</v>
      </c>
      <c r="S83" s="37">
        <f t="shared" si="25"/>
        <v>4846.7759884947154</v>
      </c>
      <c r="T83" s="37">
        <f t="shared" si="25"/>
        <v>4136.6361764898847</v>
      </c>
      <c r="U83" s="37">
        <v>5020.7575579339027</v>
      </c>
      <c r="V83" s="37">
        <v>5595.278295093688</v>
      </c>
      <c r="W83" s="38">
        <v>5729.0072689680801</v>
      </c>
      <c r="X83" s="39">
        <v>5986.2239210065272</v>
      </c>
      <c r="Y83" s="40">
        <v>6696.3460381379446</v>
      </c>
      <c r="Z83" s="36">
        <v>7358.4273751403243</v>
      </c>
      <c r="AA83" s="36">
        <v>8016.7877655415914</v>
      </c>
      <c r="AB83" s="36">
        <v>8696.6303454247773</v>
      </c>
    </row>
    <row r="84" spans="1:28" ht="13.5" x14ac:dyDescent="0.25">
      <c r="A84" s="41" t="s">
        <v>20</v>
      </c>
      <c r="B84" s="36">
        <f t="shared" si="26"/>
        <v>477.18399891885736</v>
      </c>
      <c r="C84" s="36">
        <f t="shared" si="26"/>
        <v>149.01740727260139</v>
      </c>
      <c r="D84" s="36">
        <f t="shared" si="26"/>
        <v>283.87828590855366</v>
      </c>
      <c r="E84" s="36">
        <f t="shared" si="26"/>
        <v>1264.1370973081018</v>
      </c>
      <c r="F84" s="36">
        <f t="shared" si="26"/>
        <v>1118.188641306981</v>
      </c>
      <c r="G84" s="36">
        <f t="shared" si="26"/>
        <v>1386.3328324456588</v>
      </c>
      <c r="H84" s="36">
        <f t="shared" si="26"/>
        <v>1685.3947636234366</v>
      </c>
      <c r="I84" s="36">
        <f t="shared" si="25"/>
        <v>1625.8031507501103</v>
      </c>
      <c r="J84" s="36">
        <f t="shared" si="25"/>
        <v>1864.7429503289109</v>
      </c>
      <c r="K84" s="37">
        <f t="shared" si="25"/>
        <v>2423.7304983214508</v>
      </c>
      <c r="L84" s="37">
        <f t="shared" si="25"/>
        <v>2548.4212857588896</v>
      </c>
      <c r="M84" s="37">
        <f t="shared" si="25"/>
        <v>2191.4213725098098</v>
      </c>
      <c r="N84" s="37">
        <f t="shared" si="25"/>
        <v>2337.2447491076628</v>
      </c>
      <c r="O84" s="37">
        <f t="shared" si="25"/>
        <v>1371.7909053518576</v>
      </c>
      <c r="P84" s="37">
        <f t="shared" si="25"/>
        <v>1178.8844337521864</v>
      </c>
      <c r="Q84" s="37">
        <f t="shared" si="25"/>
        <v>2196.2062589303559</v>
      </c>
      <c r="R84" s="37">
        <f t="shared" si="25"/>
        <v>2646.0958711471467</v>
      </c>
      <c r="S84" s="37">
        <f t="shared" si="25"/>
        <v>3281.3181313712043</v>
      </c>
      <c r="T84" s="37">
        <f t="shared" si="25"/>
        <v>3334.6396160454665</v>
      </c>
      <c r="U84" s="37">
        <v>3473.0780208821616</v>
      </c>
      <c r="V84" s="37">
        <v>3810.5616130115782</v>
      </c>
      <c r="W84" s="38">
        <v>3694.6276232042169</v>
      </c>
      <c r="X84" s="39">
        <v>4153.7652250081337</v>
      </c>
      <c r="Y84" s="40">
        <v>5004.9504368081889</v>
      </c>
      <c r="Z84" s="36">
        <v>5818.962042790381</v>
      </c>
      <c r="AA84" s="36">
        <v>6651.2277152590905</v>
      </c>
      <c r="AB84" s="36">
        <v>7519.3049361667454</v>
      </c>
    </row>
    <row r="85" spans="1:28" ht="13.5" x14ac:dyDescent="0.25">
      <c r="A85" s="42" t="s">
        <v>6</v>
      </c>
      <c r="B85" s="36">
        <f t="shared" si="26"/>
        <v>-169.17284064731831</v>
      </c>
      <c r="C85" s="36">
        <f t="shared" si="26"/>
        <v>-257.73005137144315</v>
      </c>
      <c r="D85" s="36">
        <f t="shared" si="26"/>
        <v>-349.9098181884039</v>
      </c>
      <c r="E85" s="36">
        <f t="shared" si="26"/>
        <v>-237.97940121410397</v>
      </c>
      <c r="F85" s="36">
        <f t="shared" si="26"/>
        <v>-308.03015055988971</v>
      </c>
      <c r="G85" s="36">
        <f t="shared" si="26"/>
        <v>-84.217060148092571</v>
      </c>
      <c r="H85" s="36">
        <f t="shared" si="26"/>
        <v>17.79300000000012</v>
      </c>
      <c r="I85" s="36">
        <f t="shared" si="25"/>
        <v>46.277684279314656</v>
      </c>
      <c r="J85" s="36">
        <f t="shared" si="25"/>
        <v>101.04372485766741</v>
      </c>
      <c r="K85" s="37">
        <f t="shared" si="25"/>
        <v>602.76648499055545</v>
      </c>
      <c r="L85" s="37">
        <f t="shared" si="25"/>
        <v>372.60802863562833</v>
      </c>
      <c r="M85" s="37">
        <f t="shared" si="25"/>
        <v>450.6984964704763</v>
      </c>
      <c r="N85" s="37">
        <f t="shared" si="25"/>
        <v>472.19464883363804</v>
      </c>
      <c r="O85" s="37">
        <f t="shared" si="25"/>
        <v>275.34279821912554</v>
      </c>
      <c r="P85" s="37">
        <f t="shared" si="25"/>
        <v>33.867459048796839</v>
      </c>
      <c r="Q85" s="37">
        <f t="shared" si="25"/>
        <v>216.21592460680117</v>
      </c>
      <c r="R85" s="37">
        <f t="shared" si="25"/>
        <v>660.78836674647005</v>
      </c>
      <c r="S85" s="37">
        <f t="shared" si="25"/>
        <v>756.78575317552361</v>
      </c>
      <c r="T85" s="37">
        <f t="shared" si="25"/>
        <v>496.08502184841916</v>
      </c>
      <c r="U85" s="37">
        <v>371.37757176649865</v>
      </c>
      <c r="V85" s="37">
        <v>505.4740157800569</v>
      </c>
      <c r="W85" s="38">
        <v>397.13203793455176</v>
      </c>
      <c r="X85" s="39">
        <v>621.46423205024348</v>
      </c>
      <c r="Y85" s="40">
        <v>739.91845350740675</v>
      </c>
      <c r="Z85" s="36">
        <v>946.8089966843329</v>
      </c>
      <c r="AA85" s="36">
        <v>1164.3868711023733</v>
      </c>
      <c r="AB85" s="36">
        <v>1354.2601517601922</v>
      </c>
    </row>
    <row r="86" spans="1:28" ht="13.5" x14ac:dyDescent="0.25">
      <c r="A86" s="42" t="s">
        <v>7</v>
      </c>
      <c r="B86" s="36">
        <f t="shared" si="26"/>
        <v>646.35683956617561</v>
      </c>
      <c r="C86" s="36">
        <f t="shared" si="26"/>
        <v>406.74745864404451</v>
      </c>
      <c r="D86" s="36">
        <f t="shared" si="26"/>
        <v>633.78810409695757</v>
      </c>
      <c r="E86" s="36">
        <f t="shared" si="26"/>
        <v>1502.1164985222058</v>
      </c>
      <c r="F86" s="36">
        <f t="shared" si="26"/>
        <v>1426.2187918668708</v>
      </c>
      <c r="G86" s="36">
        <f t="shared" si="26"/>
        <v>1470.5498925937513</v>
      </c>
      <c r="H86" s="36">
        <f t="shared" si="26"/>
        <v>1667.6017636234365</v>
      </c>
      <c r="I86" s="36">
        <f t="shared" si="25"/>
        <v>1579.5254664707957</v>
      </c>
      <c r="J86" s="36">
        <f t="shared" si="25"/>
        <v>1763.6992254712434</v>
      </c>
      <c r="K86" s="37">
        <f t="shared" si="25"/>
        <v>1820.9640133308956</v>
      </c>
      <c r="L86" s="37">
        <f t="shared" si="25"/>
        <v>2175.8132571232613</v>
      </c>
      <c r="M86" s="37">
        <f t="shared" si="25"/>
        <v>1740.7228760393332</v>
      </c>
      <c r="N86" s="37">
        <f t="shared" si="25"/>
        <v>1865.050100274025</v>
      </c>
      <c r="O86" s="37">
        <f t="shared" si="25"/>
        <v>1096.448107132732</v>
      </c>
      <c r="P86" s="37">
        <f t="shared" si="25"/>
        <v>1145.0169747033897</v>
      </c>
      <c r="Q86" s="37">
        <f t="shared" si="25"/>
        <v>1979.9903343235549</v>
      </c>
      <c r="R86" s="37">
        <f t="shared" si="25"/>
        <v>1985.3075044006766</v>
      </c>
      <c r="S86" s="37">
        <f t="shared" si="25"/>
        <v>2524.5323781956804</v>
      </c>
      <c r="T86" s="37">
        <f t="shared" si="25"/>
        <v>2838.5545941970472</v>
      </c>
      <c r="U86" s="37">
        <v>3101.7004491156631</v>
      </c>
      <c r="V86" s="37">
        <v>3305.0875972315212</v>
      </c>
      <c r="W86" s="38">
        <v>3297.4955852696648</v>
      </c>
      <c r="X86" s="39">
        <v>3532.3009929578907</v>
      </c>
      <c r="Y86" s="40">
        <v>4265.0319833007816</v>
      </c>
      <c r="Z86" s="36">
        <v>4872.1530461060484</v>
      </c>
      <c r="AA86" s="36">
        <v>5486.8408441567171</v>
      </c>
      <c r="AB86" s="36">
        <v>6165.0447844065529</v>
      </c>
    </row>
    <row r="87" spans="1:28" ht="13.5" x14ac:dyDescent="0.25">
      <c r="A87" s="41" t="s">
        <v>21</v>
      </c>
      <c r="B87" s="36">
        <f t="shared" si="26"/>
        <v>905.45564810524627</v>
      </c>
      <c r="C87" s="36">
        <f t="shared" si="26"/>
        <v>991.44984896284495</v>
      </c>
      <c r="D87" s="36">
        <f t="shared" si="26"/>
        <v>862.69745193498318</v>
      </c>
      <c r="E87" s="36">
        <f t="shared" si="26"/>
        <v>488.04816811296536</v>
      </c>
      <c r="F87" s="36">
        <f t="shared" si="26"/>
        <v>589.52756060428101</v>
      </c>
      <c r="G87" s="36">
        <f t="shared" si="26"/>
        <v>368.14060429438496</v>
      </c>
      <c r="H87" s="36">
        <f t="shared" si="26"/>
        <v>410.57864569695664</v>
      </c>
      <c r="I87" s="36">
        <f t="shared" si="25"/>
        <v>454.69235124169313</v>
      </c>
      <c r="J87" s="36">
        <f t="shared" si="25"/>
        <v>756.44828650539989</v>
      </c>
      <c r="K87" s="37">
        <f t="shared" si="25"/>
        <v>575.23095712805036</v>
      </c>
      <c r="L87" s="37">
        <f t="shared" si="25"/>
        <v>1004.0693687266388</v>
      </c>
      <c r="M87" s="37">
        <f t="shared" si="25"/>
        <v>1502.5253593633076</v>
      </c>
      <c r="N87" s="37">
        <f t="shared" si="25"/>
        <v>2206.2360044441607</v>
      </c>
      <c r="O87" s="37">
        <f t="shared" si="25"/>
        <v>2519.1752974435321</v>
      </c>
      <c r="P87" s="37">
        <f t="shared" si="25"/>
        <v>1163.3066074668327</v>
      </c>
      <c r="Q87" s="37">
        <f t="shared" si="25"/>
        <v>1202.8293667052387</v>
      </c>
      <c r="R87" s="37">
        <f t="shared" si="25"/>
        <v>1603.1434792589594</v>
      </c>
      <c r="S87" s="37">
        <f t="shared" si="25"/>
        <v>1565.4578571235111</v>
      </c>
      <c r="T87" s="37">
        <f t="shared" si="25"/>
        <v>801.99656044441849</v>
      </c>
      <c r="U87" s="37">
        <v>1547.6795370517409</v>
      </c>
      <c r="V87" s="37">
        <v>1784.7166820821096</v>
      </c>
      <c r="W87" s="38">
        <v>2034.3796457638632</v>
      </c>
      <c r="X87" s="39">
        <v>1832.4586959983933</v>
      </c>
      <c r="Y87" s="40">
        <v>1691.3956013297563</v>
      </c>
      <c r="Z87" s="36">
        <v>1539.4653323499431</v>
      </c>
      <c r="AA87" s="36">
        <v>1365.5600502825009</v>
      </c>
      <c r="AB87" s="36">
        <v>1177.3254092580321</v>
      </c>
    </row>
    <row r="88" spans="1:28" ht="13.5" x14ac:dyDescent="0.25">
      <c r="A88" s="41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</row>
    <row r="89" spans="1:28" ht="13.5" x14ac:dyDescent="0.25">
      <c r="A89" s="42"/>
      <c r="B89" s="45"/>
      <c r="C89" s="45"/>
      <c r="D89" s="45"/>
      <c r="E89" s="45"/>
      <c r="F89" s="45"/>
      <c r="G89" s="45"/>
      <c r="H89" s="45"/>
      <c r="I89" s="45"/>
      <c r="J89" s="45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5"/>
      <c r="X89" s="45"/>
      <c r="Y89" s="45"/>
      <c r="Z89" s="45"/>
      <c r="AA89" s="45"/>
      <c r="AB89" s="45"/>
    </row>
    <row r="90" spans="1:28" ht="13.5" x14ac:dyDescent="0.25">
      <c r="A90" s="33" t="s">
        <v>37</v>
      </c>
      <c r="B90" s="45"/>
      <c r="C90" s="45"/>
      <c r="D90" s="45"/>
      <c r="E90" s="45"/>
      <c r="F90" s="45"/>
      <c r="G90" s="45"/>
      <c r="H90" s="45"/>
      <c r="I90" s="45"/>
      <c r="J90" s="45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7"/>
      <c r="X90" s="48"/>
      <c r="Y90" s="49"/>
      <c r="Z90" s="45"/>
      <c r="AA90" s="45"/>
      <c r="AB90" s="45"/>
    </row>
    <row r="91" spans="1:28" ht="13.5" x14ac:dyDescent="0.25">
      <c r="A91" s="41"/>
      <c r="B91" s="45"/>
      <c r="C91" s="45"/>
      <c r="D91" s="45"/>
      <c r="E91" s="45"/>
      <c r="F91" s="45"/>
      <c r="G91" s="45"/>
      <c r="H91" s="45"/>
      <c r="I91" s="45"/>
      <c r="J91" s="45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7"/>
      <c r="X91" s="48"/>
      <c r="Y91" s="49"/>
      <c r="Z91" s="45"/>
      <c r="AA91" s="45"/>
      <c r="AB91" s="45"/>
    </row>
    <row r="92" spans="1:28" ht="13.5" x14ac:dyDescent="0.25">
      <c r="A92" s="35" t="s">
        <v>5</v>
      </c>
      <c r="B92" s="50">
        <f t="shared" ref="B92:T105" si="27">B11/B$23</f>
        <v>0.92864958775196904</v>
      </c>
      <c r="C92" s="50">
        <f t="shared" si="27"/>
        <v>0.97653573552797057</v>
      </c>
      <c r="D92" s="50">
        <f t="shared" si="27"/>
        <v>1.0440498487325796</v>
      </c>
      <c r="E92" s="50">
        <f t="shared" si="27"/>
        <v>0.90267456227557208</v>
      </c>
      <c r="F92" s="50">
        <f t="shared" si="27"/>
        <v>0.94351504040271506</v>
      </c>
      <c r="G92" s="50">
        <f t="shared" si="27"/>
        <v>0.87622919864176196</v>
      </c>
      <c r="H92" s="50">
        <f t="shared" si="27"/>
        <v>0.82466553397042108</v>
      </c>
      <c r="I92" s="50">
        <f t="shared" si="27"/>
        <v>0.83575562469975939</v>
      </c>
      <c r="J92" s="50">
        <f t="shared" si="27"/>
        <v>0.80929489939361188</v>
      </c>
      <c r="K92" s="51">
        <f t="shared" si="27"/>
        <v>0.80272253791376535</v>
      </c>
      <c r="L92" s="51">
        <f t="shared" si="27"/>
        <v>0.78461962264574037</v>
      </c>
      <c r="M92" s="51">
        <f t="shared" si="27"/>
        <v>0.8675039510794319</v>
      </c>
      <c r="N92" s="51">
        <f t="shared" si="27"/>
        <v>0.86204578983318736</v>
      </c>
      <c r="O92" s="51">
        <f t="shared" si="27"/>
        <v>0.95858115891290674</v>
      </c>
      <c r="P92" s="51">
        <f t="shared" si="27"/>
        <v>0.97903818253644237</v>
      </c>
      <c r="Q92" s="51">
        <f t="shared" si="27"/>
        <v>0.88831578989472071</v>
      </c>
      <c r="R92" s="51">
        <f t="shared" si="27"/>
        <v>0.85189923005537549</v>
      </c>
      <c r="S92" s="51">
        <f t="shared" si="27"/>
        <v>0.83385106110729779</v>
      </c>
      <c r="T92" s="51">
        <f t="shared" si="27"/>
        <v>0.82967588850299889</v>
      </c>
      <c r="U92" s="51">
        <v>0.83303664462446625</v>
      </c>
      <c r="V92" s="51">
        <v>0.80045830482299618</v>
      </c>
      <c r="W92" s="52">
        <v>0.77702064158682671</v>
      </c>
      <c r="X92" s="53">
        <v>0.75482797850978678</v>
      </c>
      <c r="Y92" s="54">
        <v>0.72650158867370729</v>
      </c>
      <c r="Z92" s="50">
        <v>0.70535137183486463</v>
      </c>
      <c r="AA92" s="50">
        <v>0.68712116544692214</v>
      </c>
      <c r="AB92" s="50">
        <v>0.67022256827036208</v>
      </c>
    </row>
    <row r="93" spans="1:28" ht="13.5" x14ac:dyDescent="0.25">
      <c r="A93" s="41" t="s">
        <v>6</v>
      </c>
      <c r="B93" s="50">
        <f t="shared" si="27"/>
        <v>8.9657589106928282E-2</v>
      </c>
      <c r="C93" s="50">
        <f t="shared" si="27"/>
        <v>0.12800572523229115</v>
      </c>
      <c r="D93" s="50">
        <f t="shared" si="27"/>
        <v>0.13869933951320909</v>
      </c>
      <c r="E93" s="50">
        <f t="shared" si="27"/>
        <v>0.10677498941955865</v>
      </c>
      <c r="F93" s="50">
        <f t="shared" si="27"/>
        <v>0.10802265999921958</v>
      </c>
      <c r="G93" s="50">
        <f t="shared" si="27"/>
        <v>7.6469280020872513E-2</v>
      </c>
      <c r="H93" s="50">
        <f t="shared" si="27"/>
        <v>8.2445932849717019E-2</v>
      </c>
      <c r="I93" s="50">
        <f t="shared" si="27"/>
        <v>8.3346844231926176E-2</v>
      </c>
      <c r="J93" s="50">
        <f t="shared" si="27"/>
        <v>7.0087327291223397E-2</v>
      </c>
      <c r="K93" s="51">
        <f t="shared" si="27"/>
        <v>7.5578746306507377E-2</v>
      </c>
      <c r="L93" s="51">
        <f t="shared" si="27"/>
        <v>9.5833051964985844E-2</v>
      </c>
      <c r="M93" s="51">
        <f t="shared" si="27"/>
        <v>9.6609512099048209E-2</v>
      </c>
      <c r="N93" s="51">
        <f t="shared" si="27"/>
        <v>0.13282733386732851</v>
      </c>
      <c r="O93" s="51">
        <f t="shared" si="27"/>
        <v>0.13748468183425916</v>
      </c>
      <c r="P93" s="51">
        <f t="shared" si="27"/>
        <v>0.11973398163924019</v>
      </c>
      <c r="Q93" s="51">
        <f t="shared" si="27"/>
        <v>0.10889265467755894</v>
      </c>
      <c r="R93" s="51">
        <f t="shared" si="27"/>
        <v>9.641585633571903E-2</v>
      </c>
      <c r="S93" s="51">
        <f t="shared" si="27"/>
        <v>9.5551075717084072E-2</v>
      </c>
      <c r="T93" s="51">
        <f t="shared" si="27"/>
        <v>8.961596161248106E-2</v>
      </c>
      <c r="U93" s="51">
        <v>9.1437800603482292E-2</v>
      </c>
      <c r="V93" s="51">
        <v>8.8325730193427821E-2</v>
      </c>
      <c r="W93" s="52">
        <v>9.2769790549179887E-2</v>
      </c>
      <c r="X93" s="53">
        <v>8.4519792526667831E-2</v>
      </c>
      <c r="Y93" s="54">
        <v>8.0137870245425805E-2</v>
      </c>
      <c r="Z93" s="50">
        <v>7.4433572573709639E-2</v>
      </c>
      <c r="AA93" s="50">
        <v>7.0068821470197898E-2</v>
      </c>
      <c r="AB93" s="50">
        <v>6.6490066480430238E-2</v>
      </c>
    </row>
    <row r="94" spans="1:28" ht="13.5" x14ac:dyDescent="0.25">
      <c r="A94" s="41" t="s">
        <v>7</v>
      </c>
      <c r="B94" s="50">
        <f t="shared" si="27"/>
        <v>0.8389919986450407</v>
      </c>
      <c r="C94" s="50">
        <f t="shared" si="27"/>
        <v>0.84853001029567954</v>
      </c>
      <c r="D94" s="50">
        <f t="shared" si="27"/>
        <v>0.90535050921937044</v>
      </c>
      <c r="E94" s="50">
        <f t="shared" si="27"/>
        <v>0.79589957285601343</v>
      </c>
      <c r="F94" s="50">
        <f t="shared" si="27"/>
        <v>0.83549238040349549</v>
      </c>
      <c r="G94" s="50">
        <f t="shared" si="27"/>
        <v>0.79975991862088935</v>
      </c>
      <c r="H94" s="50">
        <f t="shared" si="27"/>
        <v>0.74221960112070406</v>
      </c>
      <c r="I94" s="50">
        <f t="shared" si="27"/>
        <v>0.75240878046783322</v>
      </c>
      <c r="J94" s="50">
        <f t="shared" si="27"/>
        <v>0.73920757210238852</v>
      </c>
      <c r="K94" s="51">
        <f t="shared" si="27"/>
        <v>0.72714379160725795</v>
      </c>
      <c r="L94" s="51">
        <f t="shared" si="27"/>
        <v>0.68878657068075444</v>
      </c>
      <c r="M94" s="51">
        <f t="shared" si="27"/>
        <v>0.77089443898038368</v>
      </c>
      <c r="N94" s="51">
        <f t="shared" si="27"/>
        <v>0.72921845596585877</v>
      </c>
      <c r="O94" s="51">
        <f t="shared" si="27"/>
        <v>0.82109647707864764</v>
      </c>
      <c r="P94" s="51">
        <f t="shared" si="27"/>
        <v>0.85930420089720216</v>
      </c>
      <c r="Q94" s="51">
        <f t="shared" si="27"/>
        <v>0.77942313521716178</v>
      </c>
      <c r="R94" s="51">
        <f t="shared" si="27"/>
        <v>0.75548337371965646</v>
      </c>
      <c r="S94" s="51">
        <f t="shared" si="27"/>
        <v>0.73829998539021369</v>
      </c>
      <c r="T94" s="51">
        <f t="shared" si="27"/>
        <v>0.74005992689051781</v>
      </c>
      <c r="U94" s="51">
        <v>0.74159884402098386</v>
      </c>
      <c r="V94" s="51">
        <v>0.71213257462956836</v>
      </c>
      <c r="W94" s="52">
        <v>0.68425085103764682</v>
      </c>
      <c r="X94" s="53">
        <v>0.67030818598311892</v>
      </c>
      <c r="Y94" s="54">
        <v>0.64636371842828144</v>
      </c>
      <c r="Z94" s="50">
        <v>0.63091779926115499</v>
      </c>
      <c r="AA94" s="50">
        <v>0.61705234397672426</v>
      </c>
      <c r="AB94" s="50">
        <v>0.60373250178993176</v>
      </c>
    </row>
    <row r="95" spans="1:28" ht="13.5" x14ac:dyDescent="0.25">
      <c r="A95" s="35" t="s">
        <v>8</v>
      </c>
      <c r="B95" s="50">
        <f t="shared" si="27"/>
        <v>0.28638366039247087</v>
      </c>
      <c r="C95" s="50">
        <f t="shared" si="27"/>
        <v>0.21376920748566927</v>
      </c>
      <c r="D95" s="50">
        <f t="shared" si="27"/>
        <v>0.1944879247671453</v>
      </c>
      <c r="E95" s="50">
        <f t="shared" si="27"/>
        <v>0.28826158758066373</v>
      </c>
      <c r="F95" s="50">
        <f t="shared" si="27"/>
        <v>0.27312118695682353</v>
      </c>
      <c r="G95" s="50">
        <f t="shared" si="27"/>
        <v>0.27549625320670246</v>
      </c>
      <c r="H95" s="50">
        <f t="shared" si="27"/>
        <v>0.31405071060953349</v>
      </c>
      <c r="I95" s="50">
        <f t="shared" si="27"/>
        <v>0.29555264689486305</v>
      </c>
      <c r="J95" s="50">
        <f t="shared" si="27"/>
        <v>0.33529935308686959</v>
      </c>
      <c r="K95" s="51">
        <f t="shared" si="27"/>
        <v>0.36239283298219127</v>
      </c>
      <c r="L95" s="51">
        <f t="shared" si="27"/>
        <v>0.39168403434220844</v>
      </c>
      <c r="M95" s="51">
        <f t="shared" si="27"/>
        <v>0.37232377910683134</v>
      </c>
      <c r="N95" s="51">
        <f t="shared" si="27"/>
        <v>0.40677883933719683</v>
      </c>
      <c r="O95" s="51">
        <f t="shared" si="27"/>
        <v>0.3395000406558662</v>
      </c>
      <c r="P95" s="51">
        <f t="shared" si="27"/>
        <v>0.21230176324566369</v>
      </c>
      <c r="Q95" s="51">
        <f t="shared" si="27"/>
        <v>0.29011614584572554</v>
      </c>
      <c r="R95" s="51">
        <f t="shared" si="27"/>
        <v>0.33836118582428681</v>
      </c>
      <c r="S95" s="51">
        <f t="shared" si="27"/>
        <v>0.3627265189835947</v>
      </c>
      <c r="T95" s="51">
        <f t="shared" si="27"/>
        <v>0.29963622469780488</v>
      </c>
      <c r="U95" s="51">
        <v>0.34760290293966545</v>
      </c>
      <c r="V95" s="51">
        <v>0.3765373692870071</v>
      </c>
      <c r="W95" s="52">
        <v>0.37524090150344169</v>
      </c>
      <c r="X95" s="53">
        <v>0.37700569951221374</v>
      </c>
      <c r="Y95" s="54">
        <v>0.39974249532673317</v>
      </c>
      <c r="Z95" s="50">
        <v>0.41440179357341916</v>
      </c>
      <c r="AA95" s="50">
        <v>0.42592290527469673</v>
      </c>
      <c r="AB95" s="50">
        <v>0.43588902518817163</v>
      </c>
    </row>
    <row r="96" spans="1:28" ht="13.5" x14ac:dyDescent="0.25">
      <c r="A96" s="41" t="s">
        <v>6</v>
      </c>
      <c r="B96" s="50">
        <f t="shared" si="27"/>
        <v>1.5538646375650778E-2</v>
      </c>
      <c r="C96" s="50">
        <f t="shared" si="27"/>
        <v>1.7810634100864642E-2</v>
      </c>
      <c r="D96" s="50">
        <f t="shared" si="27"/>
        <v>1.6114397468156721E-2</v>
      </c>
      <c r="E96" s="50">
        <f t="shared" si="27"/>
        <v>1.6557208126506899E-2</v>
      </c>
      <c r="F96" s="50">
        <f t="shared" si="27"/>
        <v>8.5910411228791901E-3</v>
      </c>
      <c r="G96" s="50">
        <f t="shared" si="27"/>
        <v>9.6811930212265911E-3</v>
      </c>
      <c r="H96" s="50">
        <f t="shared" si="27"/>
        <v>1.0773152586660928E-2</v>
      </c>
      <c r="I96" s="50">
        <f t="shared" si="27"/>
        <v>1.0541808789472173E-2</v>
      </c>
      <c r="J96" s="50">
        <f t="shared" si="27"/>
        <v>2.2092240804731537E-2</v>
      </c>
      <c r="K96" s="51">
        <f t="shared" si="27"/>
        <v>4.3310993741366342E-2</v>
      </c>
      <c r="L96" s="51">
        <f t="shared" si="27"/>
        <v>5.6811227100935432E-2</v>
      </c>
      <c r="M96" s="51">
        <f t="shared" si="27"/>
        <v>6.3742243050443056E-2</v>
      </c>
      <c r="N96" s="51">
        <f t="shared" si="27"/>
        <v>8.6219787731150271E-2</v>
      </c>
      <c r="O96" s="51">
        <f t="shared" si="27"/>
        <v>7.991149686175833E-2</v>
      </c>
      <c r="P96" s="51">
        <f t="shared" si="27"/>
        <v>8.2041165614185951E-2</v>
      </c>
      <c r="Q96" s="51">
        <f t="shared" si="27"/>
        <v>7.4255071719428037E-2</v>
      </c>
      <c r="R96" s="51">
        <f t="shared" si="27"/>
        <v>7.677688825705864E-2</v>
      </c>
      <c r="S96" s="51">
        <f t="shared" si="27"/>
        <v>7.322791512086399E-2</v>
      </c>
      <c r="T96" s="51">
        <f t="shared" si="27"/>
        <v>5.1831106564587344E-2</v>
      </c>
      <c r="U96" s="51">
        <v>4.9533972952043981E-2</v>
      </c>
      <c r="V96" s="51">
        <v>5.5939224419387729E-2</v>
      </c>
      <c r="W96" s="52">
        <v>5.0969699510589203E-2</v>
      </c>
      <c r="X96" s="53">
        <v>4.5298902024934522E-2</v>
      </c>
      <c r="Y96" s="54">
        <v>6.2956511523010572E-2</v>
      </c>
      <c r="Z96" s="50">
        <v>7.0987573843445298E-2</v>
      </c>
      <c r="AA96" s="50">
        <v>7.5750077265078819E-2</v>
      </c>
      <c r="AB96" s="50">
        <v>7.8824455624625991E-2</v>
      </c>
    </row>
    <row r="97" spans="1:28" ht="13.5" x14ac:dyDescent="0.25">
      <c r="A97" s="41" t="s">
        <v>7</v>
      </c>
      <c r="B97" s="50">
        <f t="shared" si="27"/>
        <v>0.2708450140168201</v>
      </c>
      <c r="C97" s="50">
        <f t="shared" si="27"/>
        <v>0.19595857338480466</v>
      </c>
      <c r="D97" s="50">
        <f t="shared" si="27"/>
        <v>0.17837352729898859</v>
      </c>
      <c r="E97" s="50">
        <f t="shared" si="27"/>
        <v>0.27170437945415676</v>
      </c>
      <c r="F97" s="50">
        <f t="shared" si="27"/>
        <v>0.26453014583394435</v>
      </c>
      <c r="G97" s="50">
        <f t="shared" si="27"/>
        <v>0.26581506018547585</v>
      </c>
      <c r="H97" s="50">
        <f t="shared" si="27"/>
        <v>0.30327755802287254</v>
      </c>
      <c r="I97" s="50">
        <f t="shared" si="27"/>
        <v>0.28501083810539091</v>
      </c>
      <c r="J97" s="50">
        <f t="shared" si="27"/>
        <v>0.31320711228213804</v>
      </c>
      <c r="K97" s="51">
        <f t="shared" si="27"/>
        <v>0.31908183924082495</v>
      </c>
      <c r="L97" s="51">
        <f t="shared" si="27"/>
        <v>0.33487280724127305</v>
      </c>
      <c r="M97" s="51">
        <f t="shared" si="27"/>
        <v>0.30858153605638827</v>
      </c>
      <c r="N97" s="51">
        <f t="shared" si="27"/>
        <v>0.32055905160604653</v>
      </c>
      <c r="O97" s="51">
        <f t="shared" si="27"/>
        <v>0.2595885437941079</v>
      </c>
      <c r="P97" s="51">
        <f t="shared" si="27"/>
        <v>0.13026059763147774</v>
      </c>
      <c r="Q97" s="51">
        <f t="shared" si="27"/>
        <v>0.21586107412629749</v>
      </c>
      <c r="R97" s="51">
        <f t="shared" si="27"/>
        <v>0.26158429756722817</v>
      </c>
      <c r="S97" s="51">
        <f t="shared" si="27"/>
        <v>0.28949860386273069</v>
      </c>
      <c r="T97" s="51">
        <f t="shared" si="27"/>
        <v>0.24780511813321751</v>
      </c>
      <c r="U97" s="51">
        <v>0.29806892998762141</v>
      </c>
      <c r="V97" s="51">
        <v>0.32059814486761934</v>
      </c>
      <c r="W97" s="52">
        <v>0.32427120199285253</v>
      </c>
      <c r="X97" s="53">
        <v>0.33170679748727927</v>
      </c>
      <c r="Y97" s="54">
        <v>0.3367859838037226</v>
      </c>
      <c r="Z97" s="50">
        <v>0.34341421972997388</v>
      </c>
      <c r="AA97" s="50">
        <v>0.35017282800961791</v>
      </c>
      <c r="AB97" s="50">
        <v>0.35706456956354565</v>
      </c>
    </row>
    <row r="98" spans="1:28" ht="13.5" x14ac:dyDescent="0.25">
      <c r="A98" s="35" t="s">
        <v>9</v>
      </c>
      <c r="B98" s="50">
        <f t="shared" si="27"/>
        <v>0.2064505573955413</v>
      </c>
      <c r="C98" s="50">
        <f t="shared" si="27"/>
        <v>0.13313716243230211</v>
      </c>
      <c r="D98" s="50">
        <f t="shared" si="27"/>
        <v>0.16366755727712617</v>
      </c>
      <c r="E98" s="50">
        <f t="shared" si="27"/>
        <v>0.18566220676610792</v>
      </c>
      <c r="F98" s="50">
        <f t="shared" si="27"/>
        <v>0.19913640402147928</v>
      </c>
      <c r="G98" s="50">
        <f t="shared" si="27"/>
        <v>0.28104999887440579</v>
      </c>
      <c r="H98" s="50">
        <f t="shared" si="27"/>
        <v>0.27233111047114261</v>
      </c>
      <c r="I98" s="50">
        <f t="shared" si="27"/>
        <v>0.29755670176514792</v>
      </c>
      <c r="J98" s="50">
        <f t="shared" si="27"/>
        <v>0.32308137677506427</v>
      </c>
      <c r="K98" s="51">
        <f t="shared" si="27"/>
        <v>0.32130767089702816</v>
      </c>
      <c r="L98" s="51">
        <f t="shared" si="27"/>
        <v>0.34119845668944793</v>
      </c>
      <c r="M98" s="51">
        <f t="shared" si="27"/>
        <v>0.32873342084640261</v>
      </c>
      <c r="N98" s="51">
        <f t="shared" si="27"/>
        <v>0.31284091810057663</v>
      </c>
      <c r="O98" s="51">
        <f t="shared" si="27"/>
        <v>0.28817950509235946</v>
      </c>
      <c r="P98" s="51">
        <f t="shared" si="27"/>
        <v>0.29787871055820825</v>
      </c>
      <c r="Q98" s="51">
        <f t="shared" si="27"/>
        <v>0.34893421377557399</v>
      </c>
      <c r="R98" s="51">
        <f t="shared" si="27"/>
        <v>0.36458313429231354</v>
      </c>
      <c r="S98" s="51">
        <f t="shared" si="27"/>
        <v>0.38152397145621558</v>
      </c>
      <c r="T98" s="51">
        <f t="shared" si="27"/>
        <v>0.4466897525061187</v>
      </c>
      <c r="U98" s="51">
        <v>0.42957535423887599</v>
      </c>
      <c r="V98" s="51">
        <v>0.44540138423354803</v>
      </c>
      <c r="W98" s="52">
        <v>0.43576776529609396</v>
      </c>
      <c r="X98" s="53">
        <v>0.45579430875170168</v>
      </c>
      <c r="Y98" s="54">
        <v>0.46527708853774846</v>
      </c>
      <c r="Z98" s="50">
        <v>0.4764222354676203</v>
      </c>
      <c r="AA98" s="50">
        <v>0.48783617884290242</v>
      </c>
      <c r="AB98" s="50">
        <v>0.49952541510519394</v>
      </c>
    </row>
    <row r="99" spans="1:28" ht="13.5" x14ac:dyDescent="0.25">
      <c r="A99" s="41" t="s">
        <v>10</v>
      </c>
      <c r="B99" s="50">
        <f t="shared" si="27"/>
        <v>0.14940549072664977</v>
      </c>
      <c r="C99" s="50">
        <f t="shared" si="27"/>
        <v>0.10115316307737385</v>
      </c>
      <c r="D99" s="50">
        <f t="shared" si="27"/>
        <v>0.10721670814609773</v>
      </c>
      <c r="E99" s="50">
        <f t="shared" si="27"/>
        <v>8.4408016492930504E-2</v>
      </c>
      <c r="F99" s="50">
        <f t="shared" si="27"/>
        <v>0.12173938949912859</v>
      </c>
      <c r="G99" s="50">
        <f t="shared" si="27"/>
        <v>0.1632975537724955</v>
      </c>
      <c r="H99" s="50">
        <f t="shared" si="27"/>
        <v>0.15747996662955799</v>
      </c>
      <c r="I99" s="50">
        <f t="shared" si="27"/>
        <v>0.177552903972096</v>
      </c>
      <c r="J99" s="50">
        <f t="shared" si="27"/>
        <v>0.20811018745369944</v>
      </c>
      <c r="K99" s="51">
        <f t="shared" si="27"/>
        <v>0.21307270199040751</v>
      </c>
      <c r="L99" s="51">
        <f t="shared" si="27"/>
        <v>0.22966754848905627</v>
      </c>
      <c r="M99" s="51">
        <f t="shared" si="27"/>
        <v>0.21470459732637903</v>
      </c>
      <c r="N99" s="51">
        <f t="shared" si="27"/>
        <v>0.20528598584018107</v>
      </c>
      <c r="O99" s="51">
        <f t="shared" si="27"/>
        <v>0.18969948042744653</v>
      </c>
      <c r="P99" s="51">
        <f t="shared" si="27"/>
        <v>0.17587360398484525</v>
      </c>
      <c r="Q99" s="51">
        <f t="shared" si="27"/>
        <v>0.2115617135494875</v>
      </c>
      <c r="R99" s="51">
        <f t="shared" si="27"/>
        <v>0.22546304236088263</v>
      </c>
      <c r="S99" s="51">
        <f t="shared" si="27"/>
        <v>0.22100939719789045</v>
      </c>
      <c r="T99" s="51">
        <f t="shared" si="27"/>
        <v>0.2630502571971346</v>
      </c>
      <c r="U99" s="51">
        <v>0.2467247061822519</v>
      </c>
      <c r="V99" s="51">
        <v>0.22149743115773662</v>
      </c>
      <c r="W99" s="52">
        <v>0.20210187230683305</v>
      </c>
      <c r="X99" s="53">
        <v>0.21104935615187848</v>
      </c>
      <c r="Y99" s="54">
        <v>0.21677750398801887</v>
      </c>
      <c r="Z99" s="50">
        <v>0.22242869625577305</v>
      </c>
      <c r="AA99" s="50">
        <v>0.22822719737507466</v>
      </c>
      <c r="AB99" s="50">
        <v>0.23417685779509301</v>
      </c>
    </row>
    <row r="100" spans="1:28" ht="13.5" x14ac:dyDescent="0.25">
      <c r="A100" s="41" t="s">
        <v>11</v>
      </c>
      <c r="B100" s="50">
        <f t="shared" si="27"/>
        <v>5.7045066668891552E-2</v>
      </c>
      <c r="C100" s="50">
        <f t="shared" si="27"/>
        <v>3.1983999354928253E-2</v>
      </c>
      <c r="D100" s="50">
        <f t="shared" si="27"/>
        <v>5.6450849131028435E-2</v>
      </c>
      <c r="E100" s="50">
        <f t="shared" si="27"/>
        <v>0.10125419027317743</v>
      </c>
      <c r="F100" s="50">
        <f t="shared" si="27"/>
        <v>7.7397014522350691E-2</v>
      </c>
      <c r="G100" s="50">
        <f t="shared" si="27"/>
        <v>0.11775244510191028</v>
      </c>
      <c r="H100" s="50">
        <f t="shared" si="27"/>
        <v>0.11485114384158462</v>
      </c>
      <c r="I100" s="50">
        <f t="shared" si="27"/>
        <v>0.12000379779305191</v>
      </c>
      <c r="J100" s="50">
        <f t="shared" si="27"/>
        <v>0.11497118932136485</v>
      </c>
      <c r="K100" s="51">
        <f t="shared" si="27"/>
        <v>0.1082349689066207</v>
      </c>
      <c r="L100" s="51">
        <f t="shared" si="27"/>
        <v>0.11153090820039163</v>
      </c>
      <c r="M100" s="51">
        <f t="shared" si="27"/>
        <v>0.11402882352002357</v>
      </c>
      <c r="N100" s="51">
        <f t="shared" si="27"/>
        <v>0.10755493226039559</v>
      </c>
      <c r="O100" s="51">
        <f t="shared" si="27"/>
        <v>9.8480024664912957E-2</v>
      </c>
      <c r="P100" s="51">
        <f t="shared" si="27"/>
        <v>0.12200510657336304</v>
      </c>
      <c r="Q100" s="51">
        <f t="shared" si="27"/>
        <v>0.13737250022608649</v>
      </c>
      <c r="R100" s="51">
        <f t="shared" si="27"/>
        <v>0.13912009193143091</v>
      </c>
      <c r="S100" s="51">
        <f t="shared" si="27"/>
        <v>0.1605145742583251</v>
      </c>
      <c r="T100" s="51">
        <f t="shared" si="27"/>
        <v>0.18363949530898416</v>
      </c>
      <c r="U100" s="51">
        <v>0.18285064805662407</v>
      </c>
      <c r="V100" s="51">
        <v>0.22390395307581143</v>
      </c>
      <c r="W100" s="52">
        <v>0.23366589298926091</v>
      </c>
      <c r="X100" s="53">
        <v>0.24474495259982315</v>
      </c>
      <c r="Y100" s="54">
        <v>0.24849958454972967</v>
      </c>
      <c r="Z100" s="50">
        <v>0.25399353921184731</v>
      </c>
      <c r="AA100" s="50">
        <v>0.25960898146782779</v>
      </c>
      <c r="AB100" s="50">
        <v>0.26534855731010099</v>
      </c>
    </row>
    <row r="101" spans="1:28" ht="13.5" x14ac:dyDescent="0.25">
      <c r="A101" s="35" t="s">
        <v>12</v>
      </c>
      <c r="B101" s="50">
        <f t="shared" si="27"/>
        <v>0.42148380553998133</v>
      </c>
      <c r="C101" s="50">
        <f t="shared" si="27"/>
        <v>0.32344210544594199</v>
      </c>
      <c r="D101" s="50">
        <f t="shared" si="27"/>
        <v>0.40220533077685106</v>
      </c>
      <c r="E101" s="50">
        <f t="shared" si="27"/>
        <v>0.3765983566223437</v>
      </c>
      <c r="F101" s="50">
        <f t="shared" si="27"/>
        <v>0.41577263138101789</v>
      </c>
      <c r="G101" s="50">
        <f t="shared" si="27"/>
        <v>0.43277545072287016</v>
      </c>
      <c r="H101" s="50">
        <f t="shared" si="27"/>
        <v>0.41104735505109707</v>
      </c>
      <c r="I101" s="50">
        <f t="shared" si="27"/>
        <v>0.4288649733597702</v>
      </c>
      <c r="J101" s="50">
        <f t="shared" si="27"/>
        <v>0.46767562925554562</v>
      </c>
      <c r="K101" s="51">
        <f t="shared" si="27"/>
        <v>0.48642304179298479</v>
      </c>
      <c r="L101" s="51">
        <f t="shared" si="27"/>
        <v>0.51750211367739674</v>
      </c>
      <c r="M101" s="51">
        <f t="shared" si="27"/>
        <v>0.56856115103266602</v>
      </c>
      <c r="N101" s="51">
        <f t="shared" si="27"/>
        <v>0.58166554727096076</v>
      </c>
      <c r="O101" s="51">
        <f t="shared" si="27"/>
        <v>0.58626070466113245</v>
      </c>
      <c r="P101" s="51">
        <f t="shared" si="27"/>
        <v>0.48921865634031414</v>
      </c>
      <c r="Q101" s="51">
        <f t="shared" si="27"/>
        <v>0.52736614951602023</v>
      </c>
      <c r="R101" s="51">
        <f t="shared" si="27"/>
        <v>0.55484355017197584</v>
      </c>
      <c r="S101" s="51">
        <f t="shared" si="27"/>
        <v>0.57810155154710818</v>
      </c>
      <c r="T101" s="51">
        <f t="shared" si="27"/>
        <v>0.57600186570692247</v>
      </c>
      <c r="U101" s="51">
        <v>0.61021490180300764</v>
      </c>
      <c r="V101" s="51">
        <v>0.62239705834355119</v>
      </c>
      <c r="W101" s="52">
        <v>0.58802930838636225</v>
      </c>
      <c r="X101" s="53">
        <v>0.58762798677370198</v>
      </c>
      <c r="Y101" s="54">
        <v>0.59152117253818914</v>
      </c>
      <c r="Z101" s="50">
        <v>0.59617540087590382</v>
      </c>
      <c r="AA101" s="50">
        <v>0.60088024956452124</v>
      </c>
      <c r="AB101" s="50">
        <v>0.60563700856372782</v>
      </c>
    </row>
    <row r="102" spans="1:28" ht="13.5" x14ac:dyDescent="0.25">
      <c r="A102" s="41" t="s">
        <v>10</v>
      </c>
      <c r="B102" s="50">
        <f t="shared" si="27"/>
        <v>0.36697969421305571</v>
      </c>
      <c r="C102" s="50">
        <f t="shared" si="27"/>
        <v>0.29287245225518499</v>
      </c>
      <c r="D102" s="50">
        <f t="shared" si="27"/>
        <v>0.33114390824637346</v>
      </c>
      <c r="E102" s="50">
        <f t="shared" si="27"/>
        <v>0.28083715910097407</v>
      </c>
      <c r="F102" s="50">
        <f t="shared" si="27"/>
        <v>0.33537340193509774</v>
      </c>
      <c r="G102" s="50">
        <f t="shared" si="27"/>
        <v>0.33621927082511588</v>
      </c>
      <c r="H102" s="50">
        <f t="shared" si="27"/>
        <v>0.31488461965125131</v>
      </c>
      <c r="I102" s="50">
        <f t="shared" si="27"/>
        <v>0.32151521448004705</v>
      </c>
      <c r="J102" s="50">
        <f t="shared" si="27"/>
        <v>0.36812606399883835</v>
      </c>
      <c r="K102" s="51">
        <f t="shared" si="27"/>
        <v>0.39171208536735641</v>
      </c>
      <c r="L102" s="51">
        <f t="shared" si="27"/>
        <v>0.41900954629842901</v>
      </c>
      <c r="M102" s="51">
        <f t="shared" si="27"/>
        <v>0.47486535158951576</v>
      </c>
      <c r="N102" s="51">
        <f t="shared" si="27"/>
        <v>0.4899561216467746</v>
      </c>
      <c r="O102" s="51">
        <f t="shared" si="27"/>
        <v>0.48942373802675354</v>
      </c>
      <c r="P102" s="51">
        <f t="shared" si="27"/>
        <v>0.39876652765663972</v>
      </c>
      <c r="Q102" s="51">
        <f t="shared" si="27"/>
        <v>0.43411070226220216</v>
      </c>
      <c r="R102" s="51">
        <f t="shared" si="27"/>
        <v>0.46750595783546661</v>
      </c>
      <c r="S102" s="51">
        <f t="shared" si="27"/>
        <v>0.48705489970877475</v>
      </c>
      <c r="T102" s="51">
        <f t="shared" si="27"/>
        <v>0.47943971169459598</v>
      </c>
      <c r="U102" s="51">
        <v>0.5054202842195501</v>
      </c>
      <c r="V102" s="51">
        <v>0.50267068009245652</v>
      </c>
      <c r="W102" s="52">
        <v>0.46694835571036547</v>
      </c>
      <c r="X102" s="53">
        <v>0.46415239226581495</v>
      </c>
      <c r="Y102" s="54">
        <v>0.46792565141992898</v>
      </c>
      <c r="Z102" s="50">
        <v>0.47260356346134036</v>
      </c>
      <c r="AA102" s="50">
        <v>0.47733132646128634</v>
      </c>
      <c r="AB102" s="50">
        <v>0.48211002853291107</v>
      </c>
    </row>
    <row r="103" spans="1:28" ht="13.5" x14ac:dyDescent="0.25">
      <c r="A103" s="41" t="s">
        <v>11</v>
      </c>
      <c r="B103" s="50">
        <f t="shared" si="27"/>
        <v>5.450411132692564E-2</v>
      </c>
      <c r="C103" s="50">
        <f t="shared" si="27"/>
        <v>3.056965319075701E-2</v>
      </c>
      <c r="D103" s="50">
        <f t="shared" si="27"/>
        <v>7.106142253047755E-2</v>
      </c>
      <c r="E103" s="50">
        <f t="shared" si="27"/>
        <v>9.5761197521369634E-2</v>
      </c>
      <c r="F103" s="50">
        <f t="shared" si="27"/>
        <v>8.0399229445920178E-2</v>
      </c>
      <c r="G103" s="50">
        <f t="shared" si="27"/>
        <v>9.6556179897754266E-2</v>
      </c>
      <c r="H103" s="50">
        <f t="shared" si="27"/>
        <v>9.6162735399845767E-2</v>
      </c>
      <c r="I103" s="50">
        <f t="shared" si="27"/>
        <v>0.10734975887972316</v>
      </c>
      <c r="J103" s="50">
        <f t="shared" si="27"/>
        <v>9.9549565256707259E-2</v>
      </c>
      <c r="K103" s="51">
        <f t="shared" si="27"/>
        <v>9.4710956425628393E-2</v>
      </c>
      <c r="L103" s="51">
        <f t="shared" si="27"/>
        <v>9.8492567378967638E-2</v>
      </c>
      <c r="M103" s="51">
        <f t="shared" si="27"/>
        <v>9.3695799443150291E-2</v>
      </c>
      <c r="N103" s="51">
        <f t="shared" si="27"/>
        <v>9.1709425624186158E-2</v>
      </c>
      <c r="O103" s="51">
        <f t="shared" si="27"/>
        <v>9.6836966634378907E-2</v>
      </c>
      <c r="P103" s="51">
        <f t="shared" si="27"/>
        <v>9.0452128683674346E-2</v>
      </c>
      <c r="Q103" s="51">
        <f t="shared" si="27"/>
        <v>9.3255447253818055E-2</v>
      </c>
      <c r="R103" s="51">
        <f t="shared" si="27"/>
        <v>8.7337592336509215E-2</v>
      </c>
      <c r="S103" s="51">
        <f t="shared" si="27"/>
        <v>9.1046651838333381E-2</v>
      </c>
      <c r="T103" s="51">
        <f t="shared" si="27"/>
        <v>9.6562154012326526E-2</v>
      </c>
      <c r="U103" s="51">
        <v>0.10479461758345752</v>
      </c>
      <c r="V103" s="51">
        <v>0.11972637825109468</v>
      </c>
      <c r="W103" s="52">
        <v>0.12108095267599669</v>
      </c>
      <c r="X103" s="53">
        <v>0.12347559450788702</v>
      </c>
      <c r="Y103" s="54">
        <v>0.12359552111826017</v>
      </c>
      <c r="Z103" s="50">
        <v>0.12357183741456342</v>
      </c>
      <c r="AA103" s="50">
        <v>0.12354892310323491</v>
      </c>
      <c r="AB103" s="50">
        <v>0.12352698003081669</v>
      </c>
    </row>
    <row r="104" spans="1:28" ht="13.5" x14ac:dyDescent="0.25">
      <c r="A104" s="33" t="s">
        <v>13</v>
      </c>
      <c r="B104" s="50">
        <f t="shared" si="27"/>
        <v>1</v>
      </c>
      <c r="C104" s="50">
        <f t="shared" si="27"/>
        <v>1</v>
      </c>
      <c r="D104" s="50">
        <f t="shared" si="27"/>
        <v>1</v>
      </c>
      <c r="E104" s="50">
        <f t="shared" si="27"/>
        <v>1</v>
      </c>
      <c r="F104" s="50">
        <f t="shared" si="27"/>
        <v>1</v>
      </c>
      <c r="G104" s="50">
        <f t="shared" si="27"/>
        <v>1</v>
      </c>
      <c r="H104" s="50">
        <f t="shared" si="27"/>
        <v>1</v>
      </c>
      <c r="I104" s="50">
        <f t="shared" si="27"/>
        <v>1</v>
      </c>
      <c r="J104" s="50">
        <f t="shared" si="27"/>
        <v>1</v>
      </c>
      <c r="K104" s="51">
        <f t="shared" si="27"/>
        <v>1</v>
      </c>
      <c r="L104" s="51">
        <f t="shared" si="27"/>
        <v>1</v>
      </c>
      <c r="M104" s="51">
        <f t="shared" si="27"/>
        <v>1</v>
      </c>
      <c r="N104" s="51">
        <f t="shared" si="27"/>
        <v>1</v>
      </c>
      <c r="O104" s="51">
        <f t="shared" si="27"/>
        <v>1</v>
      </c>
      <c r="P104" s="51">
        <f t="shared" si="27"/>
        <v>1</v>
      </c>
      <c r="Q104" s="51">
        <f t="shared" si="27"/>
        <v>1</v>
      </c>
      <c r="R104" s="51">
        <f t="shared" si="27"/>
        <v>1</v>
      </c>
      <c r="S104" s="51">
        <f t="shared" si="27"/>
        <v>1</v>
      </c>
      <c r="T104" s="51">
        <f t="shared" si="27"/>
        <v>1</v>
      </c>
      <c r="U104" s="51">
        <v>1</v>
      </c>
      <c r="V104" s="51">
        <v>1</v>
      </c>
      <c r="W104" s="52">
        <v>1</v>
      </c>
      <c r="X104" s="53">
        <v>1</v>
      </c>
      <c r="Y104" s="54">
        <v>1</v>
      </c>
      <c r="Z104" s="50">
        <v>1</v>
      </c>
      <c r="AA104" s="50">
        <v>1</v>
      </c>
      <c r="AB104" s="50">
        <v>1</v>
      </c>
    </row>
    <row r="105" spans="1:28" ht="13.5" x14ac:dyDescent="0.25">
      <c r="A105" s="35" t="s">
        <v>14</v>
      </c>
      <c r="B105" s="50">
        <f t="shared" si="27"/>
        <v>-3.1295483891781252E-2</v>
      </c>
      <c r="C105" s="50">
        <f t="shared" si="27"/>
        <v>-2.2990633046691463E-2</v>
      </c>
      <c r="D105" s="50">
        <f t="shared" si="27"/>
        <v>3.6288379802232026E-2</v>
      </c>
      <c r="E105" s="50">
        <f t="shared" si="27"/>
        <v>5.2909515889908013E-2</v>
      </c>
      <c r="F105" s="50">
        <f t="shared" si="27"/>
        <v>5.2449671400938327E-2</v>
      </c>
      <c r="G105" s="50">
        <f t="shared" si="27"/>
        <v>1.2209106337901177E-2</v>
      </c>
      <c r="H105" s="50">
        <f t="shared" si="27"/>
        <v>6.1990457284289303E-3</v>
      </c>
      <c r="I105" s="50">
        <f t="shared" si="27"/>
        <v>3.0228406826023381E-3</v>
      </c>
      <c r="J105" s="50">
        <f t="shared" ref="J105:U118" si="28">J24/J$23</f>
        <v>2.3412827075842521E-3</v>
      </c>
      <c r="K105" s="51">
        <f t="shared" si="28"/>
        <v>1.439511476881011E-2</v>
      </c>
      <c r="L105" s="51">
        <f t="shared" si="28"/>
        <v>9.5942343329327249E-3</v>
      </c>
      <c r="M105" s="51">
        <f t="shared" si="28"/>
        <v>2.0884524409525169E-2</v>
      </c>
      <c r="N105" s="51">
        <f t="shared" si="28"/>
        <v>3.6225183130621651E-3</v>
      </c>
      <c r="O105" s="51">
        <f t="shared" si="28"/>
        <v>-4.5716154065440591E-3</v>
      </c>
      <c r="P105" s="51">
        <f t="shared" si="28"/>
        <v>-3.9654521773319525E-3</v>
      </c>
      <c r="Q105" s="51">
        <f t="shared" si="28"/>
        <v>-1.8618591684854194E-2</v>
      </c>
      <c r="R105" s="51">
        <f t="shared" si="28"/>
        <v>-2.9442461088429021E-2</v>
      </c>
      <c r="S105" s="51">
        <f t="shared" si="28"/>
        <v>-9.4046816307762834E-3</v>
      </c>
      <c r="T105" s="51">
        <f t="shared" si="28"/>
        <v>-1.958587335138557E-2</v>
      </c>
      <c r="U105" s="51">
        <v>-1.3362518641875274E-2</v>
      </c>
      <c r="V105" s="51">
        <v>-2.3114420471497043E-2</v>
      </c>
      <c r="W105" s="52">
        <v>-5.8463391575316555E-2</v>
      </c>
      <c r="X105" s="53">
        <v>-5.8241714123535356E-2</v>
      </c>
      <c r="Y105" s="54">
        <v>-4.937162503874272E-2</v>
      </c>
      <c r="Z105" s="50">
        <v>-4.0376859015806683E-2</v>
      </c>
      <c r="AA105" s="50">
        <v>-3.1398238692870138E-2</v>
      </c>
      <c r="AB105" s="50">
        <v>-2.290868022999781E-2</v>
      </c>
    </row>
    <row r="106" spans="1:28" ht="13.5" x14ac:dyDescent="0.25">
      <c r="A106" s="41" t="s">
        <v>6</v>
      </c>
      <c r="B106" s="50">
        <f t="shared" ref="B106:M118" si="29">B25/B$23</f>
        <v>-4.0048057669203038E-4</v>
      </c>
      <c r="C106" s="50">
        <f t="shared" si="29"/>
        <v>-1.1865139408268317E-2</v>
      </c>
      <c r="D106" s="50">
        <f t="shared" si="29"/>
        <v>-1.034045170020915E-2</v>
      </c>
      <c r="E106" s="50">
        <f t="shared" si="29"/>
        <v>-9.8663652942515417E-3</v>
      </c>
      <c r="F106" s="50">
        <f t="shared" si="29"/>
        <v>-1.386560519823803E-2</v>
      </c>
      <c r="G106" s="50">
        <f t="shared" si="29"/>
        <v>-1.2029543914572425E-2</v>
      </c>
      <c r="H106" s="50">
        <f t="shared" si="29"/>
        <v>-7.6823366079001448E-3</v>
      </c>
      <c r="I106" s="50">
        <f t="shared" si="29"/>
        <v>-8.9457843035342741E-3</v>
      </c>
      <c r="J106" s="50">
        <f t="shared" si="29"/>
        <v>-8.5706684728715388E-3</v>
      </c>
      <c r="K106" s="51">
        <f t="shared" si="29"/>
        <v>-4.9369443441686254E-3</v>
      </c>
      <c r="L106" s="51">
        <f t="shared" si="29"/>
        <v>-3.3129843129142897E-3</v>
      </c>
      <c r="M106" s="51">
        <f t="shared" si="29"/>
        <v>-2.6106038109396474E-3</v>
      </c>
      <c r="N106" s="51">
        <f t="shared" si="28"/>
        <v>-2.2867191859353665E-3</v>
      </c>
      <c r="O106" s="51">
        <f t="shared" si="28"/>
        <v>-3.3709304259076692E-3</v>
      </c>
      <c r="P106" s="51">
        <f t="shared" si="28"/>
        <v>-6.2785972444546157E-3</v>
      </c>
      <c r="Q106" s="51">
        <f t="shared" si="28"/>
        <v>-6.3875848878947048E-3</v>
      </c>
      <c r="R106" s="51">
        <f t="shared" si="28"/>
        <v>-7.4537224964316201E-3</v>
      </c>
      <c r="S106" s="51">
        <f t="shared" si="28"/>
        <v>-5.068432286198076E-3</v>
      </c>
      <c r="T106" s="51">
        <f t="shared" si="28"/>
        <v>-5.0011357366704281E-3</v>
      </c>
      <c r="U106" s="51">
        <v>-4.7849430499611531E-3</v>
      </c>
      <c r="V106" s="51">
        <v>-5.4886083895104446E-3</v>
      </c>
      <c r="W106" s="52">
        <v>-5.7488811154533161E-3</v>
      </c>
      <c r="X106" s="53">
        <v>-6.9229368918973331E-3</v>
      </c>
      <c r="Y106" s="54">
        <v>-6.2705688767938812E-3</v>
      </c>
      <c r="Z106" s="50">
        <v>-5.973064465791514E-3</v>
      </c>
      <c r="AA106" s="50">
        <v>-5.7864642355268539E-3</v>
      </c>
      <c r="AB106" s="50">
        <v>-6.070832156908847E-3</v>
      </c>
    </row>
    <row r="107" spans="1:28" ht="13.5" x14ac:dyDescent="0.25">
      <c r="A107" s="41" t="s">
        <v>7</v>
      </c>
      <c r="B107" s="50">
        <f t="shared" si="29"/>
        <v>-3.0895003315089223E-2</v>
      </c>
      <c r="C107" s="50">
        <f t="shared" si="29"/>
        <v>-1.1125493638423148E-2</v>
      </c>
      <c r="D107" s="50">
        <f t="shared" si="29"/>
        <v>4.6628831502441175E-2</v>
      </c>
      <c r="E107" s="50">
        <f t="shared" si="29"/>
        <v>6.2775881184159554E-2</v>
      </c>
      <c r="F107" s="50">
        <f t="shared" si="29"/>
        <v>6.6315276599176354E-2</v>
      </c>
      <c r="G107" s="50">
        <f t="shared" si="29"/>
        <v>2.4238650252473602E-2</v>
      </c>
      <c r="H107" s="50">
        <f t="shared" si="29"/>
        <v>1.3881382336329075E-2</v>
      </c>
      <c r="I107" s="50">
        <f t="shared" si="29"/>
        <v>1.1968624986136612E-2</v>
      </c>
      <c r="J107" s="50">
        <f t="shared" si="29"/>
        <v>1.0911951180455791E-2</v>
      </c>
      <c r="K107" s="51">
        <f t="shared" si="29"/>
        <v>1.9332059112978736E-2</v>
      </c>
      <c r="L107" s="51">
        <f t="shared" si="29"/>
        <v>1.2907218645847015E-2</v>
      </c>
      <c r="M107" s="51">
        <f t="shared" si="29"/>
        <v>2.3495128220464817E-2</v>
      </c>
      <c r="N107" s="51">
        <f t="shared" si="28"/>
        <v>5.909237498997532E-3</v>
      </c>
      <c r="O107" s="51">
        <f t="shared" si="28"/>
        <v>-1.2006849806363898E-3</v>
      </c>
      <c r="P107" s="51">
        <f t="shared" si="28"/>
        <v>2.3131450671226629E-3</v>
      </c>
      <c r="Q107" s="51">
        <f t="shared" si="28"/>
        <v>-1.2231006796959489E-2</v>
      </c>
      <c r="R107" s="51">
        <f t="shared" si="28"/>
        <v>-2.19887385919974E-2</v>
      </c>
      <c r="S107" s="51">
        <f t="shared" si="28"/>
        <v>-4.3362493445782083E-3</v>
      </c>
      <c r="T107" s="51">
        <f t="shared" si="28"/>
        <v>-1.458473761471514E-2</v>
      </c>
      <c r="U107" s="51">
        <v>-8.5775755919141224E-3</v>
      </c>
      <c r="V107" s="51">
        <v>-1.7625812081986599E-2</v>
      </c>
      <c r="W107" s="52">
        <v>-5.2714510459863244E-2</v>
      </c>
      <c r="X107" s="53">
        <v>-5.1318777231638017E-2</v>
      </c>
      <c r="Y107" s="54">
        <v>-4.3101056161948835E-2</v>
      </c>
      <c r="Z107" s="50">
        <v>-3.4403794550015167E-2</v>
      </c>
      <c r="AA107" s="50">
        <v>-2.5611774457343282E-2</v>
      </c>
      <c r="AB107" s="50">
        <v>-1.6837848073088964E-2</v>
      </c>
    </row>
    <row r="108" spans="1:28" ht="13.5" x14ac:dyDescent="0.25">
      <c r="A108" s="33" t="s">
        <v>15</v>
      </c>
      <c r="B108" s="50">
        <f t="shared" si="29"/>
        <v>0.96870451610821873</v>
      </c>
      <c r="C108" s="50">
        <f t="shared" si="29"/>
        <v>0.97700936695330853</v>
      </c>
      <c r="D108" s="50">
        <f t="shared" si="29"/>
        <v>1.036288379802232</v>
      </c>
      <c r="E108" s="50">
        <f t="shared" si="29"/>
        <v>1.052909515889908</v>
      </c>
      <c r="F108" s="50">
        <f t="shared" si="29"/>
        <v>1.0524496714009384</v>
      </c>
      <c r="G108" s="50">
        <f t="shared" si="29"/>
        <v>1.0122091063379013</v>
      </c>
      <c r="H108" s="50">
        <f t="shared" si="29"/>
        <v>1.0061990457284289</v>
      </c>
      <c r="I108" s="50">
        <f t="shared" si="29"/>
        <v>1.0030228406826023</v>
      </c>
      <c r="J108" s="50">
        <f t="shared" si="29"/>
        <v>1.0023412827075842</v>
      </c>
      <c r="K108" s="51">
        <f t="shared" si="29"/>
        <v>1.0143951147688099</v>
      </c>
      <c r="L108" s="51">
        <f t="shared" si="29"/>
        <v>1.0095942343329327</v>
      </c>
      <c r="M108" s="51">
        <f t="shared" si="29"/>
        <v>1.0208845244095253</v>
      </c>
      <c r="N108" s="51">
        <f t="shared" si="28"/>
        <v>1.003622518313062</v>
      </c>
      <c r="O108" s="51">
        <f t="shared" si="28"/>
        <v>0.99542838459345606</v>
      </c>
      <c r="P108" s="51">
        <f t="shared" si="28"/>
        <v>0.99603454782266798</v>
      </c>
      <c r="Q108" s="51">
        <f t="shared" si="28"/>
        <v>0.98138140831514586</v>
      </c>
      <c r="R108" s="51">
        <f t="shared" si="28"/>
        <v>0.97055753891157104</v>
      </c>
      <c r="S108" s="51">
        <f t="shared" si="28"/>
        <v>0.99059531836922377</v>
      </c>
      <c r="T108" s="51">
        <f t="shared" si="28"/>
        <v>0.98041412664861438</v>
      </c>
      <c r="U108" s="51">
        <v>0.98663748135812468</v>
      </c>
      <c r="V108" s="51">
        <v>0.97688557952850297</v>
      </c>
      <c r="W108" s="52">
        <v>0.94153660842468345</v>
      </c>
      <c r="X108" s="53">
        <v>0.94175828587646471</v>
      </c>
      <c r="Y108" s="54">
        <v>0.95062837496125718</v>
      </c>
      <c r="Z108" s="50">
        <v>0.95962314098419343</v>
      </c>
      <c r="AA108" s="50">
        <v>0.96860176130712983</v>
      </c>
      <c r="AB108" s="50">
        <v>0.97709131977000219</v>
      </c>
    </row>
    <row r="109" spans="1:28" ht="13.5" x14ac:dyDescent="0.25">
      <c r="A109" s="35" t="s">
        <v>16</v>
      </c>
      <c r="B109" s="50">
        <f t="shared" si="29"/>
        <v>5.8787803757842753E-2</v>
      </c>
      <c r="C109" s="50">
        <f t="shared" si="29"/>
        <v>2.7461334266394449E-2</v>
      </c>
      <c r="D109" s="50">
        <f t="shared" si="29"/>
        <v>5.5912568758116087E-2</v>
      </c>
      <c r="E109" s="50">
        <f t="shared" si="29"/>
        <v>5.7729394589317924E-2</v>
      </c>
      <c r="F109" s="50">
        <f t="shared" si="29"/>
        <v>6.9888703024515691E-2</v>
      </c>
      <c r="G109" s="50">
        <f t="shared" si="29"/>
        <v>8.1723538392167561E-2</v>
      </c>
      <c r="H109" s="50">
        <f t="shared" si="29"/>
        <v>7.0997989733989603E-2</v>
      </c>
      <c r="I109" s="50">
        <f t="shared" si="29"/>
        <v>6.369297305084301E-2</v>
      </c>
      <c r="J109" s="50">
        <f t="shared" si="29"/>
        <v>4.5480809056422947E-2</v>
      </c>
      <c r="K109" s="51">
        <f t="shared" si="29"/>
        <v>8.12024208117232E-2</v>
      </c>
      <c r="L109" s="51">
        <f t="shared" si="29"/>
        <v>5.5995471510711249E-2</v>
      </c>
      <c r="M109" s="51">
        <f t="shared" si="29"/>
        <v>6.7502788922134821E-2</v>
      </c>
      <c r="N109" s="51">
        <f t="shared" si="28"/>
        <v>6.7681085709081518E-2</v>
      </c>
      <c r="O109" s="51">
        <f t="shared" si="28"/>
        <v>8.2843964336362916E-2</v>
      </c>
      <c r="P109" s="51">
        <f t="shared" si="28"/>
        <v>8.9861378811722528E-2</v>
      </c>
      <c r="Q109" s="51">
        <f t="shared" si="28"/>
        <v>9.4381492637666806E-2</v>
      </c>
      <c r="R109" s="51">
        <f t="shared" si="28"/>
        <v>9.2046982012054676E-2</v>
      </c>
      <c r="S109" s="51">
        <f t="shared" si="28"/>
        <v>8.8825262338363811E-2</v>
      </c>
      <c r="T109" s="51">
        <f t="shared" si="28"/>
        <v>9.0802795360707636E-2</v>
      </c>
      <c r="U109" s="51">
        <v>8.6850950428839779E-2</v>
      </c>
      <c r="V109" s="51">
        <v>8.0005795985183245E-2</v>
      </c>
      <c r="W109" s="52">
        <v>7.7475022749359773E-2</v>
      </c>
      <c r="X109" s="53">
        <v>7.4669189232238406E-2</v>
      </c>
      <c r="Y109" s="54">
        <v>7.4646808326843922E-2</v>
      </c>
      <c r="Z109" s="50">
        <v>7.3432532915892718E-2</v>
      </c>
      <c r="AA109" s="50">
        <v>7.1891641871141373E-2</v>
      </c>
      <c r="AB109" s="50">
        <v>7.0010840771708757E-2</v>
      </c>
    </row>
    <row r="110" spans="1:28" ht="13.5" x14ac:dyDescent="0.25">
      <c r="A110" s="41" t="s">
        <v>6</v>
      </c>
      <c r="B110" s="50">
        <f t="shared" si="29"/>
        <v>2.8434120945134155E-2</v>
      </c>
      <c r="C110" s="50">
        <f t="shared" si="29"/>
        <v>1.8481182502281809E-2</v>
      </c>
      <c r="D110" s="50">
        <f t="shared" si="29"/>
        <v>5.3498116142398425E-3</v>
      </c>
      <c r="E110" s="50">
        <f t="shared" si="29"/>
        <v>6.0604096899456901E-3</v>
      </c>
      <c r="F110" s="50">
        <f t="shared" si="29"/>
        <v>8.704823905718145E-3</v>
      </c>
      <c r="G110" s="50">
        <f t="shared" si="29"/>
        <v>2.3325942982908849E-3</v>
      </c>
      <c r="H110" s="50">
        <f t="shared" si="29"/>
        <v>7.1853481542882439E-3</v>
      </c>
      <c r="I110" s="50">
        <f t="shared" si="29"/>
        <v>3.0313735656444028E-3</v>
      </c>
      <c r="J110" s="50">
        <f t="shared" si="29"/>
        <v>5.6524375944790924E-3</v>
      </c>
      <c r="K110" s="51">
        <f t="shared" si="29"/>
        <v>1.2693022137599021E-2</v>
      </c>
      <c r="L110" s="51">
        <f t="shared" si="29"/>
        <v>8.5879437513986003E-3</v>
      </c>
      <c r="M110" s="51">
        <f t="shared" si="29"/>
        <v>1.1660697022197091E-2</v>
      </c>
      <c r="N110" s="51">
        <f t="shared" si="28"/>
        <v>5.2136726678814584E-3</v>
      </c>
      <c r="O110" s="51">
        <f t="shared" si="28"/>
        <v>3.1710374511518716E-2</v>
      </c>
      <c r="P110" s="51">
        <f t="shared" si="28"/>
        <v>2.0806386157612843E-2</v>
      </c>
      <c r="Q110" s="51">
        <f t="shared" si="28"/>
        <v>2.2121773232883949E-2</v>
      </c>
      <c r="R110" s="51">
        <f t="shared" si="28"/>
        <v>8.65262983479766E-3</v>
      </c>
      <c r="S110" s="51">
        <f t="shared" si="28"/>
        <v>9.7126676121492596E-3</v>
      </c>
      <c r="T110" s="51">
        <f t="shared" si="28"/>
        <v>8.3433243287980106E-3</v>
      </c>
      <c r="U110" s="51">
        <v>9.1697327614894929E-3</v>
      </c>
      <c r="V110" s="51">
        <v>9.3964703953802239E-3</v>
      </c>
      <c r="W110" s="52">
        <v>7.9377112077393362E-3</v>
      </c>
      <c r="X110" s="53">
        <v>5.6691766673804935E-3</v>
      </c>
      <c r="Y110" s="54">
        <v>6.6468030094015149E-3</v>
      </c>
      <c r="Z110" s="50">
        <v>6.4325309631600922E-3</v>
      </c>
      <c r="AA110" s="50">
        <v>5.8916726761727963E-3</v>
      </c>
      <c r="AB110" s="50">
        <v>5.0108455898295245E-3</v>
      </c>
    </row>
    <row r="111" spans="1:28" ht="13.5" x14ac:dyDescent="0.25">
      <c r="A111" s="41" t="s">
        <v>7</v>
      </c>
      <c r="B111" s="50">
        <f t="shared" si="29"/>
        <v>3.0353682812708588E-2</v>
      </c>
      <c r="C111" s="50">
        <f t="shared" si="29"/>
        <v>8.9801517641126365E-3</v>
      </c>
      <c r="D111" s="50">
        <f t="shared" si="29"/>
        <v>5.0562757143876244E-2</v>
      </c>
      <c r="E111" s="50">
        <f t="shared" si="29"/>
        <v>5.1668984899372238E-2</v>
      </c>
      <c r="F111" s="50">
        <f t="shared" si="29"/>
        <v>6.1183879118797538E-2</v>
      </c>
      <c r="G111" s="50">
        <f t="shared" si="29"/>
        <v>7.9390944093876675E-2</v>
      </c>
      <c r="H111" s="50">
        <f t="shared" si="29"/>
        <v>6.381264157970136E-2</v>
      </c>
      <c r="I111" s="50">
        <f t="shared" si="29"/>
        <v>6.0661599485198607E-2</v>
      </c>
      <c r="J111" s="50">
        <f t="shared" si="29"/>
        <v>3.9828371461943853E-2</v>
      </c>
      <c r="K111" s="51">
        <f t="shared" si="29"/>
        <v>6.8509398674124172E-2</v>
      </c>
      <c r="L111" s="51">
        <f t="shared" si="29"/>
        <v>4.7407527759312652E-2</v>
      </c>
      <c r="M111" s="51">
        <f t="shared" si="29"/>
        <v>5.5842091899937739E-2</v>
      </c>
      <c r="N111" s="51">
        <f t="shared" si="28"/>
        <v>6.2467413041200057E-2</v>
      </c>
      <c r="O111" s="51">
        <f t="shared" si="28"/>
        <v>5.1133589824844207E-2</v>
      </c>
      <c r="P111" s="51">
        <f t="shared" si="28"/>
        <v>6.9054992654109679E-2</v>
      </c>
      <c r="Q111" s="51">
        <f t="shared" si="28"/>
        <v>7.225971940478286E-2</v>
      </c>
      <c r="R111" s="51">
        <f t="shared" si="28"/>
        <v>8.339435217725702E-2</v>
      </c>
      <c r="S111" s="51">
        <f t="shared" si="28"/>
        <v>7.9112594726214555E-2</v>
      </c>
      <c r="T111" s="51">
        <f t="shared" si="28"/>
        <v>8.2459471031909606E-2</v>
      </c>
      <c r="U111" s="51">
        <v>7.7681217667350283E-2</v>
      </c>
      <c r="V111" s="51">
        <v>7.0609325589803026E-2</v>
      </c>
      <c r="W111" s="52">
        <v>6.9537311541620447E-2</v>
      </c>
      <c r="X111" s="53">
        <v>6.900001256485791E-2</v>
      </c>
      <c r="Y111" s="54">
        <v>6.8000005317442408E-2</v>
      </c>
      <c r="Z111" s="50">
        <v>6.7000001952732618E-2</v>
      </c>
      <c r="AA111" s="50">
        <v>6.5999969194968575E-2</v>
      </c>
      <c r="AB111" s="50">
        <v>6.4999995181879239E-2</v>
      </c>
    </row>
    <row r="112" spans="1:28" ht="13.5" x14ac:dyDescent="0.25">
      <c r="A112" s="33" t="s">
        <v>17</v>
      </c>
      <c r="B112" s="50">
        <f t="shared" si="29"/>
        <v>1.0274923198660615</v>
      </c>
      <c r="C112" s="50">
        <f t="shared" si="29"/>
        <v>1.0044707012197029</v>
      </c>
      <c r="D112" s="50">
        <f t="shared" si="29"/>
        <v>1.0922009485603481</v>
      </c>
      <c r="E112" s="50">
        <f t="shared" si="29"/>
        <v>1.110638910479226</v>
      </c>
      <c r="F112" s="50">
        <f t="shared" si="29"/>
        <v>1.122338374425454</v>
      </c>
      <c r="G112" s="50">
        <f t="shared" si="29"/>
        <v>1.0939326447300688</v>
      </c>
      <c r="H112" s="50">
        <f t="shared" si="29"/>
        <v>1.0771970354624185</v>
      </c>
      <c r="I112" s="50">
        <f t="shared" si="29"/>
        <v>1.0667158137334452</v>
      </c>
      <c r="J112" s="50">
        <f t="shared" si="29"/>
        <v>1.0478220917640071</v>
      </c>
      <c r="K112" s="51">
        <f t="shared" si="29"/>
        <v>1.0955975355805332</v>
      </c>
      <c r="L112" s="51">
        <f t="shared" si="29"/>
        <v>1.0655897058436439</v>
      </c>
      <c r="M112" s="51">
        <f t="shared" si="29"/>
        <v>1.0883873133316602</v>
      </c>
      <c r="N112" s="51">
        <f t="shared" si="28"/>
        <v>1.0713036040221438</v>
      </c>
      <c r="O112" s="51">
        <f t="shared" si="28"/>
        <v>1.0782723489298189</v>
      </c>
      <c r="P112" s="51">
        <f t="shared" si="28"/>
        <v>1.0858959266343904</v>
      </c>
      <c r="Q112" s="51">
        <f t="shared" si="28"/>
        <v>1.0757629009528127</v>
      </c>
      <c r="R112" s="51">
        <f t="shared" si="28"/>
        <v>1.0626045209236257</v>
      </c>
      <c r="S112" s="51">
        <f t="shared" si="28"/>
        <v>1.0794205807075876</v>
      </c>
      <c r="T112" s="51">
        <f t="shared" si="28"/>
        <v>1.0712169220093219</v>
      </c>
      <c r="U112" s="51">
        <v>1.0734884317869644</v>
      </c>
      <c r="V112" s="51">
        <v>1.0568913755136864</v>
      </c>
      <c r="W112" s="52">
        <v>1.0190116311740431</v>
      </c>
      <c r="X112" s="53">
        <v>1.016427475108703</v>
      </c>
      <c r="Y112" s="54">
        <v>1.0252751832881011</v>
      </c>
      <c r="Z112" s="50">
        <v>1.033055673900086</v>
      </c>
      <c r="AA112" s="50">
        <v>1.0404934031782711</v>
      </c>
      <c r="AB112" s="50">
        <v>1.047102160541711</v>
      </c>
    </row>
    <row r="113" spans="1:28" ht="13.5" x14ac:dyDescent="0.25">
      <c r="A113" s="35" t="s">
        <v>18</v>
      </c>
      <c r="B113" s="50">
        <f t="shared" si="29"/>
        <v>0.97287678121968568</v>
      </c>
      <c r="C113" s="50">
        <f t="shared" si="29"/>
        <v>0.92477933250831879</v>
      </c>
      <c r="D113" s="50">
        <f t="shared" si="29"/>
        <v>1.0128528994509911</v>
      </c>
      <c r="E113" s="50">
        <f t="shared" si="29"/>
        <v>1.0430141296602815</v>
      </c>
      <c r="F113" s="50">
        <f t="shared" si="29"/>
        <v>1.0635766141240375</v>
      </c>
      <c r="G113" s="50">
        <f t="shared" si="29"/>
        <v>1.0306884314352884</v>
      </c>
      <c r="H113" s="50">
        <f t="shared" si="29"/>
        <v>0.99208508447675614</v>
      </c>
      <c r="I113" s="50">
        <f t="shared" si="29"/>
        <v>0.97679480170988942</v>
      </c>
      <c r="J113" s="50">
        <f t="shared" si="29"/>
        <v>0.96480983238351392</v>
      </c>
      <c r="K113" s="51">
        <f t="shared" si="29"/>
        <v>0.94718262493666505</v>
      </c>
      <c r="L113" s="51">
        <f t="shared" si="29"/>
        <v>0.92867564839852079</v>
      </c>
      <c r="M113" s="51">
        <f t="shared" si="29"/>
        <v>0.94634984268878897</v>
      </c>
      <c r="N113" s="51">
        <f t="shared" si="28"/>
        <v>0.89619981617010802</v>
      </c>
      <c r="O113" s="51">
        <f t="shared" si="28"/>
        <v>0.91676351949926072</v>
      </c>
      <c r="P113" s="51">
        <f t="shared" si="28"/>
        <v>0.96309209338911517</v>
      </c>
      <c r="Q113" s="51">
        <f t="shared" si="28"/>
        <v>0.94841612783009521</v>
      </c>
      <c r="R113" s="51">
        <f t="shared" si="28"/>
        <v>0.91357091685780989</v>
      </c>
      <c r="S113" s="51">
        <f t="shared" si="28"/>
        <v>0.92723265772144703</v>
      </c>
      <c r="T113" s="51">
        <f t="shared" si="28"/>
        <v>0.9456675754794106</v>
      </c>
      <c r="U113" s="51">
        <v>0.95633902887958655</v>
      </c>
      <c r="V113" s="51">
        <v>0.93454959540828952</v>
      </c>
      <c r="W113" s="52">
        <v>0.9002304574334975</v>
      </c>
      <c r="X113" s="53">
        <v>0.89276855905146602</v>
      </c>
      <c r="Y113" s="54">
        <v>0.90096742587453926</v>
      </c>
      <c r="Z113" s="50">
        <v>0.90530101430675303</v>
      </c>
      <c r="AA113" s="50">
        <v>0.90856201860825891</v>
      </c>
      <c r="AB113" s="50">
        <v>0.91273440880212842</v>
      </c>
    </row>
    <row r="114" spans="1:28" ht="13.5" x14ac:dyDescent="0.25">
      <c r="A114" s="35" t="s">
        <v>19</v>
      </c>
      <c r="B114" s="50">
        <f t="shared" si="29"/>
        <v>0.28639661126685334</v>
      </c>
      <c r="C114" s="50">
        <f t="shared" si="29"/>
        <v>0.21379323569360537</v>
      </c>
      <c r="D114" s="50">
        <f t="shared" si="29"/>
        <v>0.19448082348498574</v>
      </c>
      <c r="E114" s="50">
        <f t="shared" si="29"/>
        <v>0.28825359799288219</v>
      </c>
      <c r="F114" s="50">
        <f t="shared" si="29"/>
        <v>0.27310195570711726</v>
      </c>
      <c r="G114" s="50">
        <f t="shared" si="29"/>
        <v>0.27551458373447618</v>
      </c>
      <c r="H114" s="50">
        <f t="shared" si="29"/>
        <v>0.31405064473146754</v>
      </c>
      <c r="I114" s="50">
        <f t="shared" si="29"/>
        <v>0.29555339107447476</v>
      </c>
      <c r="J114" s="50">
        <f t="shared" si="29"/>
        <v>0.33528770615686865</v>
      </c>
      <c r="K114" s="51">
        <f t="shared" si="29"/>
        <v>0.36238386647186177</v>
      </c>
      <c r="L114" s="51">
        <f t="shared" si="29"/>
        <v>0.39167134583610991</v>
      </c>
      <c r="M114" s="51">
        <f t="shared" si="29"/>
        <v>0.37232975107032323</v>
      </c>
      <c r="N114" s="51">
        <f t="shared" si="28"/>
        <v>0.40678617490138258</v>
      </c>
      <c r="O114" s="51">
        <f t="shared" si="28"/>
        <v>0.33949370367688247</v>
      </c>
      <c r="P114" s="51">
        <f t="shared" si="28"/>
        <v>0.21230346567091965</v>
      </c>
      <c r="Q114" s="51">
        <f t="shared" si="28"/>
        <v>0.29010909417917774</v>
      </c>
      <c r="R114" s="51">
        <f t="shared" si="28"/>
        <v>0.33836159266141097</v>
      </c>
      <c r="S114" s="51">
        <f t="shared" si="28"/>
        <v>0.36272632017167294</v>
      </c>
      <c r="T114" s="51">
        <f t="shared" si="28"/>
        <v>0.29963279165198664</v>
      </c>
      <c r="U114" s="51">
        <v>0.34760236322251875</v>
      </c>
      <c r="V114" s="51">
        <v>0.3765362012991767</v>
      </c>
      <c r="W114" s="52">
        <v>0.37523893603317876</v>
      </c>
      <c r="X114" s="53">
        <v>0.37700569951221358</v>
      </c>
      <c r="Y114" s="54">
        <v>0.39974249532673323</v>
      </c>
      <c r="Z114" s="50">
        <v>0.41440179357341889</v>
      </c>
      <c r="AA114" s="50">
        <v>0.42592290527469662</v>
      </c>
      <c r="AB114" s="50">
        <v>0.43588902518817169</v>
      </c>
    </row>
    <row r="115" spans="1:28" ht="13.5" x14ac:dyDescent="0.25">
      <c r="A115" s="41" t="s">
        <v>20</v>
      </c>
      <c r="B115" s="50">
        <f t="shared" si="29"/>
        <v>9.8842732114092266E-2</v>
      </c>
      <c r="C115" s="50">
        <f t="shared" si="29"/>
        <v>2.7934965691732289E-2</v>
      </c>
      <c r="D115" s="50">
        <f t="shared" si="29"/>
        <v>4.8151099827768738E-2</v>
      </c>
      <c r="E115" s="50">
        <f t="shared" si="29"/>
        <v>0.20796434820365392</v>
      </c>
      <c r="F115" s="50">
        <f t="shared" si="29"/>
        <v>0.17882333402273898</v>
      </c>
      <c r="G115" s="50">
        <f t="shared" si="29"/>
        <v>0.21770344608830713</v>
      </c>
      <c r="H115" s="50">
        <f t="shared" si="29"/>
        <v>0.25253150149199732</v>
      </c>
      <c r="I115" s="50">
        <f t="shared" si="29"/>
        <v>0.23096018903368612</v>
      </c>
      <c r="J115" s="50">
        <f t="shared" si="29"/>
        <v>0.23852719237039538</v>
      </c>
      <c r="K115" s="51">
        <f t="shared" si="29"/>
        <v>0.29287499766676794</v>
      </c>
      <c r="L115" s="51">
        <f t="shared" si="29"/>
        <v>0.28097008319790356</v>
      </c>
      <c r="M115" s="51">
        <f t="shared" si="29"/>
        <v>0.22088336225222802</v>
      </c>
      <c r="N115" s="51">
        <f t="shared" si="28"/>
        <v>0.20925781418895656</v>
      </c>
      <c r="O115" s="51">
        <f t="shared" si="28"/>
        <v>0.11969119001691207</v>
      </c>
      <c r="P115" s="51">
        <f t="shared" si="28"/>
        <v>0.10685774409794824</v>
      </c>
      <c r="Q115" s="51">
        <f t="shared" si="28"/>
        <v>0.18744711105809192</v>
      </c>
      <c r="R115" s="51">
        <f t="shared" si="28"/>
        <v>0.21070529086824999</v>
      </c>
      <c r="S115" s="51">
        <f t="shared" si="28"/>
        <v>0.2455695196002898</v>
      </c>
      <c r="T115" s="51">
        <f t="shared" si="28"/>
        <v>0.24154103350632317</v>
      </c>
      <c r="U115" s="51">
        <v>0.24045178716249838</v>
      </c>
      <c r="V115" s="51">
        <v>0.25643307069068999</v>
      </c>
      <c r="W115" s="52">
        <v>0.24199098958721652</v>
      </c>
      <c r="X115" s="53">
        <v>0.26159949659891635</v>
      </c>
      <c r="Y115" s="54">
        <v>0.2987735946143939</v>
      </c>
      <c r="Z115" s="50">
        <v>0.32770430206522144</v>
      </c>
      <c r="AA115" s="50">
        <v>0.35337223773134907</v>
      </c>
      <c r="AB115" s="50">
        <v>0.37687959227134887</v>
      </c>
    </row>
    <row r="116" spans="1:28" ht="13.5" x14ac:dyDescent="0.25">
      <c r="A116" s="42" t="s">
        <v>6</v>
      </c>
      <c r="B116" s="50">
        <f t="shared" si="29"/>
        <v>-3.5042050460552657E-2</v>
      </c>
      <c r="C116" s="50">
        <f t="shared" si="29"/>
        <v>-4.8314356520907008E-2</v>
      </c>
      <c r="D116" s="50">
        <f t="shared" si="29"/>
        <v>-5.9351290403851828E-2</v>
      </c>
      <c r="E116" s="50">
        <f t="shared" si="29"/>
        <v>-3.9150208600614085E-2</v>
      </c>
      <c r="F116" s="50">
        <f t="shared" si="29"/>
        <v>-4.926089969780293E-2</v>
      </c>
      <c r="G116" s="50">
        <f t="shared" si="29"/>
        <v>-1.3225066726092024E-2</v>
      </c>
      <c r="H116" s="50">
        <f t="shared" si="29"/>
        <v>2.66601813594519E-3</v>
      </c>
      <c r="I116" s="50">
        <f t="shared" si="29"/>
        <v>6.574167791629882E-3</v>
      </c>
      <c r="J116" s="50">
        <f t="shared" si="29"/>
        <v>1.2924932089269991E-2</v>
      </c>
      <c r="K116" s="51">
        <f t="shared" si="29"/>
        <v>7.2836164337360898E-2</v>
      </c>
      <c r="L116" s="51">
        <f t="shared" si="29"/>
        <v>4.1081005480137239E-2</v>
      </c>
      <c r="M116" s="51">
        <f t="shared" si="29"/>
        <v>4.542795854382272E-2</v>
      </c>
      <c r="N116" s="51">
        <f t="shared" si="28"/>
        <v>4.2276453984707363E-2</v>
      </c>
      <c r="O116" s="51">
        <f t="shared" si="28"/>
        <v>2.4024147596298982E-2</v>
      </c>
      <c r="P116" s="51">
        <f t="shared" si="28"/>
        <v>3.0698516060352231E-3</v>
      </c>
      <c r="Q116" s="51">
        <f t="shared" si="28"/>
        <v>1.8454118445158436E-2</v>
      </c>
      <c r="R116" s="51">
        <f t="shared" si="28"/>
        <v>5.2617747730096621E-2</v>
      </c>
      <c r="S116" s="51">
        <f t="shared" si="28"/>
        <v>5.6636847269056517E-2</v>
      </c>
      <c r="T116" s="51">
        <f t="shared" si="28"/>
        <v>3.5933384917430401E-2</v>
      </c>
      <c r="U116" s="51">
        <v>2.5711602303895784E-2</v>
      </c>
      <c r="V116" s="51">
        <v>3.4016049911968826E-2</v>
      </c>
      <c r="W116" s="52">
        <v>2.601138319136587E-2</v>
      </c>
      <c r="X116" s="53">
        <v>3.9139123530569177E-2</v>
      </c>
      <c r="Y116" s="54">
        <v>4.41698871681361E-2</v>
      </c>
      <c r="Z116" s="50">
        <v>5.3321087019623473E-2</v>
      </c>
      <c r="AA116" s="50">
        <v>6.1862563099814367E-2</v>
      </c>
      <c r="AB116" s="50">
        <v>6.7877685259152262E-2</v>
      </c>
    </row>
    <row r="117" spans="1:28" ht="13.5" x14ac:dyDescent="0.25">
      <c r="A117" s="42" t="s">
        <v>7</v>
      </c>
      <c r="B117" s="50">
        <f t="shared" si="29"/>
        <v>0.13388478257464492</v>
      </c>
      <c r="C117" s="50">
        <f t="shared" si="29"/>
        <v>7.6249322212639303E-2</v>
      </c>
      <c r="D117" s="50">
        <f t="shared" si="29"/>
        <v>0.10750239023162056</v>
      </c>
      <c r="E117" s="50">
        <f t="shared" si="29"/>
        <v>0.247114556804268</v>
      </c>
      <c r="F117" s="50">
        <f t="shared" si="29"/>
        <v>0.2280842337205419</v>
      </c>
      <c r="G117" s="50">
        <f t="shared" si="29"/>
        <v>0.23092851281439913</v>
      </c>
      <c r="H117" s="50">
        <f t="shared" si="29"/>
        <v>0.24986548335605213</v>
      </c>
      <c r="I117" s="50">
        <f t="shared" si="29"/>
        <v>0.22438602124205623</v>
      </c>
      <c r="J117" s="50">
        <f t="shared" si="29"/>
        <v>0.2256022602811254</v>
      </c>
      <c r="K117" s="51">
        <f t="shared" si="29"/>
        <v>0.22003883332940702</v>
      </c>
      <c r="L117" s="51">
        <f t="shared" si="29"/>
        <v>0.23988907771776632</v>
      </c>
      <c r="M117" s="51">
        <f t="shared" si="29"/>
        <v>0.17545540370840529</v>
      </c>
      <c r="N117" s="51">
        <f t="shared" si="28"/>
        <v>0.1669813602042492</v>
      </c>
      <c r="O117" s="51">
        <f t="shared" si="28"/>
        <v>9.5667042420613094E-2</v>
      </c>
      <c r="P117" s="51">
        <f t="shared" si="28"/>
        <v>0.103787892491913</v>
      </c>
      <c r="Q117" s="51">
        <f t="shared" si="28"/>
        <v>0.16899299261293349</v>
      </c>
      <c r="R117" s="51">
        <f t="shared" si="28"/>
        <v>0.15808754313815337</v>
      </c>
      <c r="S117" s="51">
        <f t="shared" si="28"/>
        <v>0.18893267233123329</v>
      </c>
      <c r="T117" s="51">
        <f t="shared" si="28"/>
        <v>0.20560764858889277</v>
      </c>
      <c r="U117" s="51">
        <v>0.21474018485860258</v>
      </c>
      <c r="V117" s="51">
        <v>0.22241702077872116</v>
      </c>
      <c r="W117" s="52">
        <v>0.21597960639585065</v>
      </c>
      <c r="X117" s="53">
        <v>0.22246037306834718</v>
      </c>
      <c r="Y117" s="54">
        <v>0.25460370744625777</v>
      </c>
      <c r="Z117" s="50">
        <v>0.27438321504559798</v>
      </c>
      <c r="AA117" s="50">
        <v>0.29150967463153471</v>
      </c>
      <c r="AB117" s="50">
        <v>0.30900190701219665</v>
      </c>
    </row>
    <row r="118" spans="1:28" ht="13.5" x14ac:dyDescent="0.25">
      <c r="A118" s="63" t="s">
        <v>21</v>
      </c>
      <c r="B118" s="64">
        <f t="shared" si="29"/>
        <v>0.18755387915276109</v>
      </c>
      <c r="C118" s="64">
        <f t="shared" si="29"/>
        <v>0.18585827000187308</v>
      </c>
      <c r="D118" s="64">
        <f t="shared" si="29"/>
        <v>0.14632972365721703</v>
      </c>
      <c r="E118" s="64">
        <f t="shared" si="29"/>
        <v>8.0289249789228259E-2</v>
      </c>
      <c r="F118" s="64">
        <f t="shared" si="29"/>
        <v>9.4278621684378283E-2</v>
      </c>
      <c r="G118" s="64">
        <f t="shared" si="29"/>
        <v>5.7811137646169082E-2</v>
      </c>
      <c r="H118" s="64">
        <f t="shared" si="29"/>
        <v>6.1519143239470213E-2</v>
      </c>
      <c r="I118" s="64">
        <f t="shared" si="29"/>
        <v>6.4593202040788653E-2</v>
      </c>
      <c r="J118" s="64">
        <f t="shared" si="29"/>
        <v>9.6760513786473309E-2</v>
      </c>
      <c r="K118" s="64">
        <f t="shared" si="29"/>
        <v>6.9508868805093826E-2</v>
      </c>
      <c r="L118" s="64">
        <f t="shared" si="29"/>
        <v>0.1107012626382063</v>
      </c>
      <c r="M118" s="64">
        <f t="shared" si="29"/>
        <v>0.15144638881809525</v>
      </c>
      <c r="N118" s="64">
        <f t="shared" si="28"/>
        <v>0.19752836071242605</v>
      </c>
      <c r="O118" s="64">
        <f t="shared" si="28"/>
        <v>0.21980251365997039</v>
      </c>
      <c r="P118" s="64">
        <f t="shared" si="28"/>
        <v>0.10544572157297143</v>
      </c>
      <c r="Q118" s="64">
        <f t="shared" si="28"/>
        <v>0.10266198312108582</v>
      </c>
      <c r="R118" s="64">
        <f t="shared" si="28"/>
        <v>0.12765630179316095</v>
      </c>
      <c r="S118" s="64">
        <f t="shared" si="28"/>
        <v>0.11715680057138314</v>
      </c>
      <c r="T118" s="64">
        <f t="shared" si="28"/>
        <v>5.8091758145663433E-2</v>
      </c>
      <c r="U118" s="64">
        <v>0.1071505760600204</v>
      </c>
      <c r="V118" s="64">
        <v>0.12010313060848669</v>
      </c>
      <c r="W118" s="65">
        <v>0.13324794644596225</v>
      </c>
      <c r="X118" s="66">
        <v>0.11540620291329722</v>
      </c>
      <c r="Y118" s="67">
        <v>0.10096890071233938</v>
      </c>
      <c r="Z118" s="64">
        <v>8.6697491508197444E-2</v>
      </c>
      <c r="AA118" s="64">
        <v>7.2550667543347477E-2</v>
      </c>
      <c r="AB118" s="64">
        <v>5.9009432916822799E-2</v>
      </c>
    </row>
    <row r="119" spans="1:28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</sheetData>
  <pageMargins left="0.51181102362204722" right="0.51181102362204722" top="0.78740157480314965" bottom="0.43307086614173229" header="0.47244094488188981" footer="0.31496062992125984"/>
  <pageSetup paperSize="9" scale="83" fitToHeight="2" orientation="portrait" r:id="rId1"/>
  <headerFooter alignWithMargins="0"/>
  <rowBreaks count="1" manualBreakCount="1">
    <brk id="5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NatAcc</vt:lpstr>
      <vt:lpstr>NatAcc!Print_Area</vt:lpstr>
      <vt:lpstr>NatAcc!Print_Titles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2017-07-10T11:39:01Z</dcterms:created>
  <dcterms:modified xsi:type="dcterms:W3CDTF">2017-07-10T11:39:01Z</dcterms:modified>
</cp:coreProperties>
</file>