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5875" windowHeight="12090"/>
  </bookViews>
  <sheets>
    <sheet name="Sheet4" sheetId="1" r:id="rId1"/>
  </sheets>
  <externalReferences>
    <externalReference r:id="rId2"/>
    <externalReference r:id="rId3"/>
    <externalReference r:id="rId4"/>
  </externalReferences>
  <definedNames>
    <definedName name="_xlnm.Print_Area" localSheetId="0">Sheet4!$A$1:$AQ$81</definedName>
  </definedNames>
  <calcPr calcId="145621"/>
</workbook>
</file>

<file path=xl/calcChain.xml><?xml version="1.0" encoding="utf-8"?>
<calcChain xmlns="http://schemas.openxmlformats.org/spreadsheetml/2006/main">
  <c r="P79" i="1" l="1"/>
  <c r="P78" i="1"/>
  <c r="N78" i="1"/>
  <c r="K78" i="1"/>
  <c r="J78" i="1"/>
  <c r="I78" i="1"/>
  <c r="H78" i="1"/>
  <c r="G78" i="1"/>
  <c r="F78" i="1"/>
  <c r="E78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T70" i="1"/>
  <c r="S70" i="1"/>
  <c r="R70" i="1"/>
  <c r="Q70" i="1"/>
  <c r="O70" i="1"/>
  <c r="N70" i="1"/>
  <c r="M70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O62" i="1"/>
  <c r="N62" i="1"/>
  <c r="M62" i="1"/>
  <c r="AC61" i="1"/>
  <c r="AB61" i="1"/>
  <c r="AA61" i="1"/>
  <c r="Z61" i="1"/>
  <c r="Y61" i="1"/>
  <c r="O61" i="1"/>
  <c r="N61" i="1"/>
  <c r="M61" i="1"/>
  <c r="AC60" i="1"/>
  <c r="AB60" i="1"/>
  <c r="AA60" i="1"/>
  <c r="Z60" i="1"/>
  <c r="Y60" i="1"/>
  <c r="O60" i="1"/>
  <c r="N60" i="1"/>
  <c r="M60" i="1"/>
  <c r="AC59" i="1"/>
  <c r="AB59" i="1"/>
  <c r="AA59" i="1"/>
  <c r="Z59" i="1"/>
  <c r="Y59" i="1"/>
  <c r="O59" i="1"/>
  <c r="N59" i="1"/>
  <c r="M59" i="1"/>
  <c r="AC58" i="1"/>
  <c r="AB58" i="1"/>
  <c r="AA58" i="1"/>
  <c r="Z58" i="1"/>
  <c r="Y58" i="1"/>
  <c r="O58" i="1"/>
  <c r="N58" i="1"/>
  <c r="M58" i="1"/>
  <c r="AC57" i="1"/>
  <c r="AB57" i="1"/>
  <c r="AA57" i="1"/>
  <c r="Z57" i="1"/>
  <c r="Y57" i="1"/>
  <c r="O57" i="1"/>
  <c r="N57" i="1"/>
  <c r="M57" i="1"/>
  <c r="AC56" i="1"/>
  <c r="AB56" i="1"/>
  <c r="AA56" i="1"/>
  <c r="Z56" i="1"/>
  <c r="Y56" i="1"/>
  <c r="O56" i="1"/>
  <c r="N56" i="1"/>
  <c r="M56" i="1"/>
  <c r="AC55" i="1"/>
  <c r="AB55" i="1"/>
  <c r="AA55" i="1"/>
  <c r="Z55" i="1"/>
  <c r="Y55" i="1"/>
  <c r="O55" i="1"/>
  <c r="N55" i="1"/>
  <c r="M55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O54" i="1"/>
  <c r="N54" i="1"/>
  <c r="M54" i="1"/>
  <c r="AK44" i="1"/>
  <c r="AK43" i="1"/>
  <c r="AK42" i="1"/>
  <c r="AK41" i="1"/>
  <c r="AK40" i="1"/>
  <c r="AK39" i="1"/>
  <c r="AK38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O37" i="1"/>
  <c r="N37" i="1"/>
  <c r="M37" i="1"/>
  <c r="L37" i="1"/>
  <c r="AB36" i="1"/>
  <c r="AA36" i="1"/>
  <c r="Z36" i="1"/>
  <c r="Y36" i="1"/>
  <c r="O36" i="1"/>
  <c r="N36" i="1"/>
  <c r="M36" i="1"/>
  <c r="L36" i="1"/>
  <c r="AB35" i="1"/>
  <c r="AA35" i="1"/>
  <c r="Z35" i="1"/>
  <c r="Y35" i="1"/>
  <c r="O35" i="1"/>
  <c r="N35" i="1"/>
  <c r="M35" i="1"/>
  <c r="L35" i="1"/>
  <c r="AB34" i="1"/>
  <c r="AA34" i="1"/>
  <c r="Z34" i="1"/>
  <c r="Y34" i="1"/>
  <c r="O34" i="1"/>
  <c r="N34" i="1"/>
  <c r="M34" i="1"/>
  <c r="L34" i="1"/>
  <c r="AB33" i="1"/>
  <c r="AA33" i="1"/>
  <c r="Z33" i="1"/>
  <c r="Y33" i="1"/>
  <c r="O33" i="1"/>
  <c r="N33" i="1"/>
  <c r="M33" i="1"/>
  <c r="L33" i="1"/>
  <c r="AB32" i="1"/>
  <c r="AA32" i="1"/>
  <c r="Z32" i="1"/>
  <c r="Y32" i="1"/>
  <c r="O32" i="1"/>
  <c r="N32" i="1"/>
  <c r="M32" i="1"/>
  <c r="L32" i="1"/>
  <c r="AB31" i="1"/>
  <c r="AA31" i="1"/>
  <c r="Z31" i="1"/>
  <c r="Y31" i="1"/>
  <c r="O31" i="1"/>
  <c r="N31" i="1"/>
  <c r="M31" i="1"/>
  <c r="L31" i="1"/>
  <c r="AB30" i="1"/>
  <c r="AA30" i="1"/>
  <c r="Z30" i="1"/>
  <c r="Y30" i="1"/>
  <c r="Y29" i="1" s="1"/>
  <c r="O30" i="1"/>
  <c r="N30" i="1"/>
  <c r="M30" i="1"/>
  <c r="L30" i="1"/>
  <c r="L29" i="1" s="1"/>
  <c r="L78" i="1" s="1"/>
  <c r="AK29" i="1"/>
  <c r="AJ29" i="1"/>
  <c r="AI29" i="1"/>
  <c r="AH29" i="1"/>
  <c r="AG29" i="1"/>
  <c r="AF29" i="1"/>
  <c r="AE29" i="1"/>
  <c r="AD29" i="1"/>
  <c r="AC29" i="1"/>
  <c r="AB29" i="1"/>
  <c r="AA29" i="1"/>
  <c r="Z29" i="1"/>
  <c r="X29" i="1"/>
  <c r="W29" i="1"/>
  <c r="V29" i="1"/>
  <c r="U29" i="1"/>
  <c r="T29" i="1"/>
  <c r="S29" i="1"/>
  <c r="R29" i="1"/>
  <c r="R78" i="1" s="1"/>
  <c r="Q29" i="1"/>
  <c r="Q78" i="1" s="1"/>
  <c r="O29" i="1"/>
  <c r="O78" i="1" s="1"/>
  <c r="N29" i="1"/>
  <c r="M29" i="1"/>
  <c r="M78" i="1" s="1"/>
  <c r="Q25" i="1"/>
  <c r="Q24" i="1"/>
  <c r="Q23" i="1"/>
  <c r="Q22" i="1"/>
  <c r="Q21" i="1"/>
  <c r="Q20" i="1"/>
  <c r="Q19" i="1"/>
  <c r="Q18" i="1"/>
  <c r="Q17" i="1" s="1"/>
  <c r="Q79" i="1" s="1"/>
  <c r="AK17" i="1"/>
  <c r="AK79" i="1" s="1"/>
  <c r="AJ17" i="1"/>
  <c r="AJ79" i="1" s="1"/>
  <c r="AI17" i="1"/>
  <c r="AI79" i="1" s="1"/>
  <c r="AH17" i="1"/>
  <c r="AH79" i="1" s="1"/>
  <c r="AG17" i="1"/>
  <c r="AG79" i="1" s="1"/>
  <c r="AF17" i="1"/>
  <c r="AF79" i="1" s="1"/>
  <c r="AE17" i="1"/>
  <c r="AE79" i="1" s="1"/>
  <c r="AD17" i="1"/>
  <c r="AD79" i="1" s="1"/>
  <c r="AC17" i="1"/>
  <c r="AC79" i="1" s="1"/>
  <c r="AB17" i="1"/>
  <c r="AB79" i="1" s="1"/>
  <c r="AA17" i="1"/>
  <c r="AA79" i="1" s="1"/>
  <c r="Z17" i="1"/>
  <c r="Z79" i="1" s="1"/>
  <c r="Y17" i="1"/>
  <c r="Y79" i="1" s="1"/>
  <c r="X17" i="1"/>
  <c r="X79" i="1" s="1"/>
  <c r="W17" i="1"/>
  <c r="W79" i="1" s="1"/>
  <c r="V17" i="1"/>
  <c r="V79" i="1" s="1"/>
  <c r="U17" i="1"/>
  <c r="U79" i="1" s="1"/>
  <c r="T17" i="1"/>
  <c r="T79" i="1" s="1"/>
  <c r="S17" i="1"/>
  <c r="S79" i="1" s="1"/>
  <c r="R17" i="1"/>
  <c r="R79" i="1" s="1"/>
  <c r="O17" i="1"/>
  <c r="O79" i="1" s="1"/>
  <c r="N17" i="1"/>
  <c r="N79" i="1" s="1"/>
  <c r="M17" i="1"/>
  <c r="M79" i="1" s="1"/>
  <c r="L17" i="1"/>
  <c r="L79" i="1" s="1"/>
  <c r="K17" i="1"/>
  <c r="K79" i="1" s="1"/>
  <c r="J17" i="1"/>
  <c r="J79" i="1" s="1"/>
  <c r="I17" i="1"/>
  <c r="I79" i="1" s="1"/>
  <c r="H17" i="1"/>
  <c r="H26" i="1" s="1"/>
  <c r="G17" i="1"/>
  <c r="G26" i="1" s="1"/>
  <c r="F17" i="1"/>
  <c r="F26" i="1" s="1"/>
  <c r="E17" i="1"/>
  <c r="E79" i="1" s="1"/>
  <c r="AC14" i="1"/>
  <c r="AK7" i="1"/>
  <c r="AJ7" i="1"/>
  <c r="AI7" i="1"/>
  <c r="AI6" i="1" s="1"/>
  <c r="AH7" i="1"/>
  <c r="AG7" i="1"/>
  <c r="AF7" i="1"/>
  <c r="AE7" i="1"/>
  <c r="AE6" i="1" s="1"/>
  <c r="AD7" i="1"/>
  <c r="AC7" i="1"/>
  <c r="AB7" i="1"/>
  <c r="AA7" i="1"/>
  <c r="AA6" i="1" s="1"/>
  <c r="Z7" i="1"/>
  <c r="Y7" i="1"/>
  <c r="X7" i="1"/>
  <c r="W7" i="1"/>
  <c r="W6" i="1" s="1"/>
  <c r="V7" i="1"/>
  <c r="U7" i="1"/>
  <c r="T7" i="1"/>
  <c r="S7" i="1"/>
  <c r="S6" i="1" s="1"/>
  <c r="R7" i="1"/>
  <c r="Q7" i="1"/>
  <c r="O7" i="1"/>
  <c r="N7" i="1"/>
  <c r="N6" i="1" s="1"/>
  <c r="N26" i="1" s="1"/>
  <c r="AK6" i="1"/>
  <c r="AK28" i="1" s="1"/>
  <c r="AK78" i="1" s="1"/>
  <c r="AJ6" i="1"/>
  <c r="AJ28" i="1" s="1"/>
  <c r="AH6" i="1"/>
  <c r="AH26" i="1" s="1"/>
  <c r="AG6" i="1"/>
  <c r="AG26" i="1" s="1"/>
  <c r="AF6" i="1"/>
  <c r="AF26" i="1" s="1"/>
  <c r="AD6" i="1"/>
  <c r="AD28" i="1" s="1"/>
  <c r="AD78" i="1" s="1"/>
  <c r="AC6" i="1"/>
  <c r="AC28" i="1" s="1"/>
  <c r="AC78" i="1" s="1"/>
  <c r="AB6" i="1"/>
  <c r="AB28" i="1" s="1"/>
  <c r="AB78" i="1" s="1"/>
  <c r="Z6" i="1"/>
  <c r="Z26" i="1" s="1"/>
  <c r="Y6" i="1"/>
  <c r="Y26" i="1" s="1"/>
  <c r="X6" i="1"/>
  <c r="X26" i="1" s="1"/>
  <c r="V6" i="1"/>
  <c r="V28" i="1" s="1"/>
  <c r="V78" i="1" s="1"/>
  <c r="U6" i="1"/>
  <c r="U28" i="1" s="1"/>
  <c r="U78" i="1" s="1"/>
  <c r="T6" i="1"/>
  <c r="T28" i="1" s="1"/>
  <c r="T78" i="1" s="1"/>
  <c r="R6" i="1"/>
  <c r="R26" i="1" s="1"/>
  <c r="Q6" i="1"/>
  <c r="O6" i="1"/>
  <c r="O26" i="1" s="1"/>
  <c r="M6" i="1"/>
  <c r="M26" i="1" s="1"/>
  <c r="W28" i="1" l="1"/>
  <c r="W78" i="1" s="1"/>
  <c r="W26" i="1"/>
  <c r="AE26" i="1"/>
  <c r="AE28" i="1"/>
  <c r="AE78" i="1" s="1"/>
  <c r="Q26" i="1"/>
  <c r="S28" i="1"/>
  <c r="S78" i="1" s="1"/>
  <c r="S26" i="1"/>
  <c r="AI28" i="1"/>
  <c r="AI78" i="1" s="1"/>
  <c r="AI26" i="1"/>
  <c r="AA28" i="1"/>
  <c r="AA78" i="1" s="1"/>
  <c r="AA26" i="1"/>
  <c r="F79" i="1"/>
  <c r="I26" i="1"/>
  <c r="J26" i="1"/>
  <c r="X28" i="1"/>
  <c r="X78" i="1" s="1"/>
  <c r="AF28" i="1"/>
  <c r="AF78" i="1" s="1"/>
  <c r="G79" i="1"/>
  <c r="K26" i="1"/>
  <c r="T26" i="1"/>
  <c r="AB26" i="1"/>
  <c r="AJ26" i="1"/>
  <c r="Y28" i="1"/>
  <c r="Y78" i="1" s="1"/>
  <c r="AG28" i="1"/>
  <c r="AG78" i="1" s="1"/>
  <c r="H79" i="1"/>
  <c r="L26" i="1"/>
  <c r="U26" i="1"/>
  <c r="AC26" i="1"/>
  <c r="AK26" i="1"/>
  <c r="Z28" i="1"/>
  <c r="Z78" i="1" s="1"/>
  <c r="AH28" i="1"/>
  <c r="AH78" i="1" s="1"/>
  <c r="E26" i="1"/>
  <c r="V26" i="1"/>
  <c r="AD26" i="1"/>
</calcChain>
</file>

<file path=xl/sharedStrings.xml><?xml version="1.0" encoding="utf-8"?>
<sst xmlns="http://schemas.openxmlformats.org/spreadsheetml/2006/main" count="115" uniqueCount="63">
  <si>
    <t>cxrili 4. saqarTvelos naerTi biujetis kvartaluri monacemebi</t>
  </si>
  <si>
    <t>mln lari</t>
  </si>
  <si>
    <t>kodi</t>
  </si>
  <si>
    <t>2006 weli</t>
  </si>
  <si>
    <t>I</t>
  </si>
  <si>
    <t>II</t>
  </si>
  <si>
    <t>III</t>
  </si>
  <si>
    <t>IV</t>
  </si>
  <si>
    <t xml:space="preserve"> Semosavlebi</t>
  </si>
  <si>
    <t xml:space="preserve">   gadasaxadebi</t>
  </si>
  <si>
    <t xml:space="preserve">     gadasaxadebi Semosavalze, mogebaze da kapitalis Rirebulebis nazrdze</t>
  </si>
  <si>
    <t xml:space="preserve">      gadasaxadebi xelfasze da samuSao Zalaze</t>
  </si>
  <si>
    <t xml:space="preserve">      gadasaxadebi qonebaze</t>
  </si>
  <si>
    <t xml:space="preserve">      gadasaxadebi   saqonelsa da momsaxurebaze</t>
  </si>
  <si>
    <t xml:space="preserve">      gadasaxadebi  sagareo vaWrobasa da sagareo-ekonomikur operaciebze</t>
  </si>
  <si>
    <t xml:space="preserve">      sxva gadasaxadebi</t>
  </si>
  <si>
    <t xml:space="preserve">   socialuri Senatanebi</t>
  </si>
  <si>
    <t xml:space="preserve">   grantebi</t>
  </si>
  <si>
    <t xml:space="preserve">   sxva Semosavlebi</t>
  </si>
  <si>
    <t xml:space="preserve">  xarjebi</t>
  </si>
  <si>
    <t xml:space="preserve">      daqiravebulTa Sromis anazRaureba</t>
  </si>
  <si>
    <t xml:space="preserve">      saqoneli da momsaxureba</t>
  </si>
  <si>
    <t xml:space="preserve">      ZiriTadi kapitalis moxmareba</t>
  </si>
  <si>
    <t xml:space="preserve">      procenti</t>
  </si>
  <si>
    <t xml:space="preserve">      subsidiebi</t>
  </si>
  <si>
    <t xml:space="preserve">      grantebi</t>
  </si>
  <si>
    <t xml:space="preserve">      socialuri uzrunvelyofa</t>
  </si>
  <si>
    <t xml:space="preserve">      sxva xarjebi</t>
  </si>
  <si>
    <t>biujetis  saoperacio saldo (1-2)</t>
  </si>
  <si>
    <t xml:space="preserve"> arafinansuri aqtivebis cvlileba</t>
  </si>
  <si>
    <t xml:space="preserve">biujetis   mTliani saldo [1-2-31]_proficiti (+), deficiti (-) </t>
  </si>
  <si>
    <t xml:space="preserve">  finansuri aqtivebis cvlileba </t>
  </si>
  <si>
    <t xml:space="preserve">      valuta da depozitebi (3212+3222)</t>
  </si>
  <si>
    <t xml:space="preserve">      fasiani qaRaldebi, garda aqciebisa (3213+3223)</t>
  </si>
  <si>
    <t xml:space="preserve">      sesxebi  (3214+3224)</t>
  </si>
  <si>
    <t xml:space="preserve">      aqciebi da sxva kapitali   (3215+3225)</t>
  </si>
  <si>
    <t xml:space="preserve">      sadazRvevo teqnikuri rezervebi (3216+3226)</t>
  </si>
  <si>
    <t xml:space="preserve">      warmoebuli finansuri instrumentebi  (3217+3227)</t>
  </si>
  <si>
    <t xml:space="preserve">      sxva debitoruli davalianeba   (3218+3228)</t>
  </si>
  <si>
    <t xml:space="preserve">       saSinao</t>
  </si>
  <si>
    <t xml:space="preserve">          valuta da depozitebi</t>
  </si>
  <si>
    <t xml:space="preserve">          fasiani qaRaldebi, garda  aqciebisa</t>
  </si>
  <si>
    <t xml:space="preserve">          sesxebi</t>
  </si>
  <si>
    <t xml:space="preserve">          aqciebi da sxva kapitali  </t>
  </si>
  <si>
    <t xml:space="preserve">          sadazRvevo teqnikuri rezervebi</t>
  </si>
  <si>
    <t xml:space="preserve">          warmoebuli finansuri instrumentebi</t>
  </si>
  <si>
    <t xml:space="preserve">          sxva debitoruli davalianeba</t>
  </si>
  <si>
    <t xml:space="preserve">       sagareo</t>
  </si>
  <si>
    <t xml:space="preserve">       monetaruli oqro da nasesxobis   specialuri ufleba</t>
  </si>
  <si>
    <t xml:space="preserve">  valdebulebebis cvlileba</t>
  </si>
  <si>
    <t xml:space="preserve">     valuta da depozitebi (3312+3322)</t>
  </si>
  <si>
    <t xml:space="preserve">     fasiani qaRaldebi, garda aqciebisa (3313+3323)</t>
  </si>
  <si>
    <t xml:space="preserve">     sesxebi(3314+3324)</t>
  </si>
  <si>
    <t xml:space="preserve">     aqciebi da sxva kapitali  (3315+3325)</t>
  </si>
  <si>
    <t xml:space="preserve">      sadazRvevo teqnikuri rezervebi (3316+3326)</t>
  </si>
  <si>
    <t xml:space="preserve">     warmoebuli finansuri instrumentebi (3317+3327)</t>
  </si>
  <si>
    <t xml:space="preserve">     sxva kreditoruli davalianeba (3318+3328)</t>
  </si>
  <si>
    <t xml:space="preserve">        saSinao</t>
  </si>
  <si>
    <t xml:space="preserve">          sxva kreditoruli davalianeba</t>
  </si>
  <si>
    <t xml:space="preserve">        sagareo</t>
  </si>
  <si>
    <t>statistikuri cdomileba</t>
  </si>
  <si>
    <t>memorandumis muxli: mTliani xarjebi(2+31)</t>
  </si>
  <si>
    <t>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</si>
</sst>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</font>
    <font>
      <b/>
      <sz val="12"/>
      <name val="LitNusx"/>
      <family val="2"/>
    </font>
    <font>
      <sz val="10"/>
      <name val="LitNusx"/>
      <family val="2"/>
    </font>
    <font>
      <b/>
      <sz val="10"/>
      <color indexed="12"/>
      <name val="LitNusx"/>
      <family val="2"/>
    </font>
    <font>
      <sz val="12"/>
      <name val="LitNusx"/>
      <family val="2"/>
    </font>
    <font>
      <b/>
      <sz val="10"/>
      <name val="LitNusx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name val="LitNusx"/>
      <family val="2"/>
    </font>
    <font>
      <b/>
      <sz val="12"/>
      <color indexed="12"/>
      <name val="LitNusx"/>
      <family val="2"/>
    </font>
    <font>
      <sz val="10"/>
      <color indexed="8"/>
      <name val="LitNusx"/>
      <family val="2"/>
    </font>
    <font>
      <sz val="10"/>
      <name val="Arial"/>
      <family val="2"/>
      <charset val="204"/>
    </font>
    <font>
      <b/>
      <sz val="10"/>
      <color indexed="8"/>
      <name val="LitNusx"/>
      <family val="2"/>
    </font>
    <font>
      <b/>
      <sz val="10"/>
      <color theme="1"/>
      <name val="LitNusx"/>
      <family val="2"/>
    </font>
    <font>
      <sz val="9"/>
      <name val="Arial"/>
      <family val="2"/>
    </font>
    <font>
      <b/>
      <sz val="12"/>
      <color indexed="10"/>
      <name val="LitNusx"/>
      <family val="2"/>
    </font>
    <font>
      <sz val="10"/>
      <color indexed="10"/>
      <name val="LitNusx"/>
      <family val="2"/>
    </font>
    <font>
      <b/>
      <sz val="10"/>
      <color indexed="10"/>
      <name val="LitNusx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1" xfId="0" applyFont="1" applyBorder="1"/>
    <xf numFmtId="0" fontId="5" fillId="0" borderId="0" xfId="0" applyFont="1" applyBorder="1" applyAlignment="1">
      <alignment horizontal="center"/>
    </xf>
    <xf numFmtId="0" fontId="11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5" fillId="0" borderId="0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wrapText="1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3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14" fillId="0" borderId="0" xfId="0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17" fillId="0" borderId="0" xfId="0" applyFont="1" applyBorder="1"/>
    <xf numFmtId="0" fontId="18" fillId="0" borderId="0" xfId="0" applyFont="1" applyBorder="1"/>
    <xf numFmtId="164" fontId="19" fillId="0" borderId="0" xfId="0" applyNumberFormat="1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6.27.2014/questr2012-3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inatin.gurtskaia/Local%20Settings/Temporary%20Internet%20Files/Content.Outlook/B1RQBANX/questr2009-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6.27.2014/questr2014-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S Instructions"/>
      <sheetName val="Coverpage"/>
      <sheetName val="StatementI"/>
      <sheetName val="StatementII"/>
      <sheetName val="Table1"/>
      <sheetName val="Table2"/>
      <sheetName val="Table3"/>
      <sheetName val="Table4"/>
      <sheetName val="Table5"/>
      <sheetName val="Table6"/>
      <sheetName val="Table7"/>
      <sheetName val="Table8"/>
      <sheetName val="Annex1"/>
      <sheetName val="Annex2"/>
      <sheetName val="OtherThanCashData Checks Report"/>
      <sheetName val="Cash Data Checks Report"/>
    </sheetNames>
    <sheetDataSet>
      <sheetData sheetId="0"/>
      <sheetData sheetId="1"/>
      <sheetData sheetId="2"/>
      <sheetData sheetId="3"/>
      <sheetData sheetId="4">
        <row r="42">
          <cell r="D42">
            <v>0</v>
          </cell>
          <cell r="L42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S Instructions"/>
      <sheetName val="Coverpage"/>
      <sheetName val="StatementI"/>
      <sheetName val="StatementII"/>
      <sheetName val="Table1"/>
      <sheetName val="Table2"/>
      <sheetName val="Table3"/>
      <sheetName val="Table4"/>
      <sheetName val="Table5"/>
      <sheetName val="Table6"/>
      <sheetName val="Table7"/>
      <sheetName val="Table8"/>
      <sheetName val="Annex1"/>
      <sheetName val="Annex2"/>
      <sheetName val="OtherThanCashData Checks Report"/>
      <sheetName val="Cash Data Checks Report"/>
    </sheetNames>
    <sheetDataSet>
      <sheetData sheetId="0"/>
      <sheetData sheetId="1"/>
      <sheetData sheetId="2"/>
      <sheetData sheetId="3"/>
      <sheetData sheetId="4">
        <row r="9">
          <cell r="L9">
            <v>1139.3999999999999</v>
          </cell>
        </row>
      </sheetData>
      <sheetData sheetId="5">
        <row r="9">
          <cell r="L9">
            <v>248.2</v>
          </cell>
        </row>
        <row r="14">
          <cell r="L14">
            <v>206.89999999999998</v>
          </cell>
        </row>
        <row r="15">
          <cell r="L15">
            <v>0</v>
          </cell>
        </row>
        <row r="16">
          <cell r="L16">
            <v>26.2</v>
          </cell>
        </row>
        <row r="20">
          <cell r="L20">
            <v>106.39999999999999</v>
          </cell>
        </row>
        <row r="23">
          <cell r="L23">
            <v>6.3000000000000114</v>
          </cell>
        </row>
        <row r="33">
          <cell r="L33">
            <v>352</v>
          </cell>
        </row>
        <row r="37">
          <cell r="L37">
            <v>190.3</v>
          </cell>
        </row>
      </sheetData>
      <sheetData sheetId="6">
        <row r="9">
          <cell r="L9">
            <v>116.5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S Instructions"/>
      <sheetName val="Coverpage"/>
      <sheetName val="StatementI"/>
      <sheetName val="StatementII"/>
      <sheetName val="Table1"/>
      <sheetName val="Table2"/>
      <sheetName val="Table3"/>
      <sheetName val="Table4"/>
      <sheetName val="Table5"/>
      <sheetName val="Table6"/>
      <sheetName val="Table7"/>
      <sheetName val="Table8"/>
      <sheetName val="Annex1"/>
      <sheetName val="Annex2"/>
      <sheetName val="OtherThanCashData Checks Report"/>
      <sheetName val="Cash Data Checks Report"/>
    </sheetNames>
    <sheetDataSet>
      <sheetData sheetId="0"/>
      <sheetData sheetId="1"/>
      <sheetData sheetId="2"/>
      <sheetData sheetId="3"/>
      <sheetData sheetId="4">
        <row r="9">
          <cell r="D9">
            <v>1639.3</v>
          </cell>
        </row>
      </sheetData>
      <sheetData sheetId="5">
        <row r="9">
          <cell r="D9">
            <v>300</v>
          </cell>
        </row>
      </sheetData>
      <sheetData sheetId="6">
        <row r="9">
          <cell r="D9">
            <v>27.799999999999997</v>
          </cell>
        </row>
        <row r="50">
          <cell r="L50">
            <v>244.1</v>
          </cell>
        </row>
        <row r="51">
          <cell r="L51">
            <v>0</v>
          </cell>
        </row>
        <row r="52">
          <cell r="L52">
            <v>1.500000000000002</v>
          </cell>
        </row>
        <row r="53">
          <cell r="L53">
            <v>12</v>
          </cell>
        </row>
        <row r="54">
          <cell r="L54">
            <v>0</v>
          </cell>
        </row>
        <row r="55">
          <cell r="L55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O83"/>
  <sheetViews>
    <sheetView tabSelected="1" view="pageBreakPreview" zoomScaleNormal="100" zoomScaleSheetLayoutView="100" workbookViewId="0">
      <pane xSplit="4" topLeftCell="AE1" activePane="topRight" state="frozen"/>
      <selection pane="topRight" activeCell="AM6" sqref="AM6:AM79"/>
    </sheetView>
  </sheetViews>
  <sheetFormatPr defaultRowHeight="12.75" x14ac:dyDescent="0.2"/>
  <cols>
    <col min="1" max="1" width="2.85546875" customWidth="1"/>
    <col min="2" max="2" width="5.140625" customWidth="1"/>
    <col min="3" max="3" width="68.5703125" customWidth="1"/>
    <col min="6" max="6" width="12.42578125" customWidth="1"/>
    <col min="8" max="8" width="13.140625" customWidth="1"/>
  </cols>
  <sheetData>
    <row r="1" spans="3:41" s="3" customFormat="1" ht="33" x14ac:dyDescent="0.3">
      <c r="C1" s="1" t="s">
        <v>0</v>
      </c>
      <c r="D1" s="2"/>
      <c r="E1" s="2"/>
    </row>
    <row r="2" spans="3:41" s="3" customFormat="1" ht="13.5" x14ac:dyDescent="0.25">
      <c r="AC2" s="4"/>
      <c r="AD2" s="4"/>
      <c r="AE2" s="4"/>
      <c r="AF2" s="4"/>
    </row>
    <row r="3" spans="3:41" s="3" customFormat="1" ht="16.5" x14ac:dyDescent="0.3">
      <c r="C3" s="5" t="s">
        <v>1</v>
      </c>
      <c r="D3" s="6" t="s">
        <v>2</v>
      </c>
      <c r="E3" s="7" t="s">
        <v>3</v>
      </c>
      <c r="F3" s="7"/>
      <c r="G3" s="7"/>
      <c r="H3" s="7"/>
      <c r="I3" s="7">
        <v>2007</v>
      </c>
      <c r="J3" s="7"/>
      <c r="K3" s="7"/>
      <c r="L3" s="7"/>
      <c r="M3" s="7">
        <v>2008</v>
      </c>
      <c r="N3" s="7"/>
      <c r="O3" s="7"/>
      <c r="P3" s="7"/>
      <c r="Q3" s="7">
        <v>2009</v>
      </c>
      <c r="R3" s="7"/>
      <c r="S3" s="7"/>
      <c r="T3" s="7"/>
      <c r="U3" s="7">
        <v>2010</v>
      </c>
      <c r="V3" s="7"/>
      <c r="W3" s="7"/>
      <c r="X3" s="7"/>
      <c r="Y3" s="7">
        <v>2011</v>
      </c>
      <c r="Z3" s="7"/>
      <c r="AA3" s="7"/>
      <c r="AB3" s="7"/>
      <c r="AC3" s="7">
        <v>2012</v>
      </c>
      <c r="AD3" s="7"/>
      <c r="AE3" s="7"/>
      <c r="AF3" s="7"/>
      <c r="AG3" s="7">
        <v>2013</v>
      </c>
      <c r="AH3" s="7"/>
      <c r="AI3" s="7"/>
      <c r="AJ3" s="7"/>
      <c r="AK3" s="7">
        <v>2014</v>
      </c>
      <c r="AL3" s="7"/>
      <c r="AM3" s="7"/>
      <c r="AN3" s="7"/>
    </row>
    <row r="4" spans="3:41" s="9" customFormat="1" ht="15.75" x14ac:dyDescent="0.25">
      <c r="C4" s="8"/>
      <c r="E4" s="10" t="s">
        <v>4</v>
      </c>
      <c r="F4" s="10" t="s">
        <v>5</v>
      </c>
      <c r="G4" s="10" t="s">
        <v>6</v>
      </c>
      <c r="H4" s="10" t="s">
        <v>7</v>
      </c>
      <c r="I4" s="10" t="s">
        <v>4</v>
      </c>
      <c r="J4" s="10" t="s">
        <v>5</v>
      </c>
      <c r="K4" s="10" t="s">
        <v>6</v>
      </c>
      <c r="L4" s="10" t="s">
        <v>7</v>
      </c>
      <c r="M4" s="10" t="s">
        <v>4</v>
      </c>
      <c r="N4" s="10" t="s">
        <v>5</v>
      </c>
      <c r="O4" s="10" t="s">
        <v>6</v>
      </c>
      <c r="P4" s="10" t="s">
        <v>7</v>
      </c>
      <c r="Q4" s="10" t="s">
        <v>4</v>
      </c>
      <c r="R4" s="10" t="s">
        <v>5</v>
      </c>
      <c r="S4" s="10" t="s">
        <v>6</v>
      </c>
      <c r="T4" s="10" t="s">
        <v>7</v>
      </c>
      <c r="U4" s="10" t="s">
        <v>4</v>
      </c>
      <c r="V4" s="10" t="s">
        <v>5</v>
      </c>
      <c r="W4" s="10" t="s">
        <v>6</v>
      </c>
      <c r="X4" s="10" t="s">
        <v>7</v>
      </c>
      <c r="Y4" s="11" t="s">
        <v>4</v>
      </c>
      <c r="Z4" s="11" t="s">
        <v>5</v>
      </c>
      <c r="AA4" s="11" t="s">
        <v>6</v>
      </c>
      <c r="AB4" s="11" t="s">
        <v>7</v>
      </c>
      <c r="AC4" s="11" t="s">
        <v>4</v>
      </c>
      <c r="AD4" s="11" t="s">
        <v>5</v>
      </c>
      <c r="AE4" s="11" t="s">
        <v>6</v>
      </c>
      <c r="AF4" s="11" t="s">
        <v>7</v>
      </c>
      <c r="AG4" s="11" t="s">
        <v>4</v>
      </c>
      <c r="AH4" s="11" t="s">
        <v>5</v>
      </c>
      <c r="AI4" s="11" t="s">
        <v>6</v>
      </c>
      <c r="AJ4" s="11" t="s">
        <v>7</v>
      </c>
      <c r="AK4" s="11" t="s">
        <v>4</v>
      </c>
      <c r="AL4" s="11" t="s">
        <v>5</v>
      </c>
      <c r="AM4" s="11" t="s">
        <v>6</v>
      </c>
      <c r="AN4" s="11" t="s">
        <v>7</v>
      </c>
    </row>
    <row r="5" spans="3:41" s="3" customFormat="1" ht="16.5" x14ac:dyDescent="0.3">
      <c r="C5" s="5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3"/>
      <c r="AE5" s="14"/>
      <c r="AF5" s="14"/>
      <c r="AG5" s="14"/>
    </row>
    <row r="6" spans="3:41" s="3" customFormat="1" ht="16.5" x14ac:dyDescent="0.3">
      <c r="C6" s="15" t="s">
        <v>8</v>
      </c>
      <c r="D6" s="16">
        <v>1</v>
      </c>
      <c r="E6" s="4">
        <v>798.7</v>
      </c>
      <c r="F6" s="4">
        <v>886</v>
      </c>
      <c r="G6" s="4">
        <v>1029.3</v>
      </c>
      <c r="H6" s="4">
        <v>1136.2</v>
      </c>
      <c r="I6" s="4">
        <v>1164.0999999999999</v>
      </c>
      <c r="J6" s="4">
        <v>1187.8</v>
      </c>
      <c r="K6" s="4">
        <v>1266.5999999999999</v>
      </c>
      <c r="L6" s="4">
        <v>1354.2</v>
      </c>
      <c r="M6" s="4">
        <f t="shared" ref="M6:AJ6" si="0">SUM(M7,M14,M15,M16)</f>
        <v>1309.2</v>
      </c>
      <c r="N6" s="4">
        <f t="shared" si="0"/>
        <v>1401.9999999999998</v>
      </c>
      <c r="O6" s="4">
        <f t="shared" si="0"/>
        <v>1318.8999999999996</v>
      </c>
      <c r="P6" s="4">
        <v>1824.1</v>
      </c>
      <c r="Q6" s="4">
        <f t="shared" si="0"/>
        <v>1255.8999999999999</v>
      </c>
      <c r="R6" s="4">
        <f t="shared" si="0"/>
        <v>1127.4000000000001</v>
      </c>
      <c r="S6" s="4">
        <f t="shared" si="0"/>
        <v>1293.3</v>
      </c>
      <c r="T6" s="4">
        <f t="shared" si="0"/>
        <v>1587.9</v>
      </c>
      <c r="U6" s="17">
        <f t="shared" si="0"/>
        <v>1318.0999999999997</v>
      </c>
      <c r="V6" s="4">
        <f t="shared" si="0"/>
        <v>1436.3999999999999</v>
      </c>
      <c r="W6" s="4">
        <f t="shared" si="0"/>
        <v>1481.0000000000002</v>
      </c>
      <c r="X6" s="4">
        <f t="shared" si="0"/>
        <v>1630.3999999999996</v>
      </c>
      <c r="Y6" s="4">
        <f t="shared" si="0"/>
        <v>1763.8000000000002</v>
      </c>
      <c r="Z6" s="4">
        <f t="shared" si="0"/>
        <v>1622.1</v>
      </c>
      <c r="AA6" s="4">
        <f t="shared" si="0"/>
        <v>1641.0000000000005</v>
      </c>
      <c r="AB6" s="4">
        <f t="shared" si="0"/>
        <v>1846.7999999999995</v>
      </c>
      <c r="AC6" s="4">
        <f t="shared" si="0"/>
        <v>1760.1000000000001</v>
      </c>
      <c r="AD6" s="4">
        <f t="shared" si="0"/>
        <v>1765.5</v>
      </c>
      <c r="AE6" s="4">
        <f t="shared" si="0"/>
        <v>1997.8</v>
      </c>
      <c r="AF6" s="4">
        <f t="shared" si="0"/>
        <v>2036.6</v>
      </c>
      <c r="AG6" s="4">
        <f t="shared" si="0"/>
        <v>1753.1000000000001</v>
      </c>
      <c r="AH6" s="4">
        <f t="shared" si="0"/>
        <v>1707.3999999999999</v>
      </c>
      <c r="AI6" s="4">
        <f t="shared" si="0"/>
        <v>1873.1999999999998</v>
      </c>
      <c r="AJ6" s="4">
        <f t="shared" si="0"/>
        <v>2100.6</v>
      </c>
      <c r="AK6" s="4">
        <f>SUM(AK7,AK14,AK15,AK16)</f>
        <v>1831.2</v>
      </c>
      <c r="AL6" s="4"/>
      <c r="AM6" s="4"/>
      <c r="AN6" s="4"/>
      <c r="AO6" s="18"/>
    </row>
    <row r="7" spans="3:41" s="3" customFormat="1" ht="16.5" x14ac:dyDescent="0.3">
      <c r="C7" s="2" t="s">
        <v>9</v>
      </c>
      <c r="D7" s="14">
        <v>11</v>
      </c>
      <c r="E7" s="19">
        <v>513</v>
      </c>
      <c r="F7" s="19">
        <v>666</v>
      </c>
      <c r="G7" s="19">
        <v>724.2</v>
      </c>
      <c r="H7" s="19">
        <v>743.4</v>
      </c>
      <c r="I7" s="19">
        <v>807.8</v>
      </c>
      <c r="J7" s="19">
        <v>881.8</v>
      </c>
      <c r="K7" s="19">
        <v>984.80000000000064</v>
      </c>
      <c r="L7" s="19">
        <v>994.59999999999945</v>
      </c>
      <c r="M7" s="19">
        <v>1122.5999999999999</v>
      </c>
      <c r="N7" s="19">
        <f>SUM(N8:N13)</f>
        <v>1265.3999999999999</v>
      </c>
      <c r="O7" s="19">
        <f>SUM(O8:O13)</f>
        <v>1183.4999999999998</v>
      </c>
      <c r="P7" s="19">
        <v>1181.2</v>
      </c>
      <c r="Q7" s="19">
        <f t="shared" ref="Q7:AK7" si="1">SUM(Q8:Q13)</f>
        <v>1139.3999999999999</v>
      </c>
      <c r="R7" s="19">
        <f t="shared" si="1"/>
        <v>995.90000000000009</v>
      </c>
      <c r="S7" s="19">
        <f t="shared" si="1"/>
        <v>1094.3</v>
      </c>
      <c r="T7" s="19">
        <f t="shared" si="1"/>
        <v>1159.2</v>
      </c>
      <c r="U7" s="20">
        <f t="shared" si="1"/>
        <v>1129.4999999999998</v>
      </c>
      <c r="V7" s="19">
        <f t="shared" si="1"/>
        <v>1229.0999999999999</v>
      </c>
      <c r="W7" s="19">
        <f t="shared" si="1"/>
        <v>1228.6000000000001</v>
      </c>
      <c r="X7" s="19">
        <f t="shared" si="1"/>
        <v>1280.2999999999995</v>
      </c>
      <c r="Y7" s="19">
        <f t="shared" si="1"/>
        <v>1559.1000000000001</v>
      </c>
      <c r="Z7" s="19">
        <f t="shared" si="1"/>
        <v>1426.5</v>
      </c>
      <c r="AA7" s="19">
        <f t="shared" si="1"/>
        <v>1480.6000000000001</v>
      </c>
      <c r="AB7" s="19">
        <f t="shared" si="1"/>
        <v>1668.5999999999997</v>
      </c>
      <c r="AC7" s="19">
        <f t="shared" si="1"/>
        <v>1552</v>
      </c>
      <c r="AD7" s="19">
        <f t="shared" si="1"/>
        <v>1602.3000000000002</v>
      </c>
      <c r="AE7" s="19">
        <f t="shared" si="1"/>
        <v>1725.9999999999998</v>
      </c>
      <c r="AF7" s="19">
        <f t="shared" si="1"/>
        <v>1790.7</v>
      </c>
      <c r="AG7" s="19">
        <f t="shared" si="1"/>
        <v>1615.6000000000001</v>
      </c>
      <c r="AH7" s="19">
        <f t="shared" si="1"/>
        <v>1564.8</v>
      </c>
      <c r="AI7" s="19">
        <f t="shared" si="1"/>
        <v>1662.6</v>
      </c>
      <c r="AJ7" s="19">
        <f t="shared" si="1"/>
        <v>1816.3000000000002</v>
      </c>
      <c r="AK7" s="19">
        <f t="shared" si="1"/>
        <v>1701.1000000000001</v>
      </c>
      <c r="AM7" s="4"/>
      <c r="AO7" s="18"/>
    </row>
    <row r="8" spans="3:41" s="3" customFormat="1" ht="33" x14ac:dyDescent="0.3">
      <c r="C8" s="21" t="s">
        <v>10</v>
      </c>
      <c r="D8" s="22">
        <v>111</v>
      </c>
      <c r="E8" s="22">
        <v>145.1</v>
      </c>
      <c r="F8" s="22">
        <v>182</v>
      </c>
      <c r="G8" s="22">
        <v>198</v>
      </c>
      <c r="H8" s="22">
        <v>202</v>
      </c>
      <c r="I8" s="23">
        <v>286.10000000000002</v>
      </c>
      <c r="J8" s="22">
        <v>243.9</v>
      </c>
      <c r="K8" s="22">
        <v>294.89999999999998</v>
      </c>
      <c r="L8" s="23">
        <v>256.60000000000002</v>
      </c>
      <c r="M8" s="24">
        <v>450.8</v>
      </c>
      <c r="N8" s="25">
        <v>492.2</v>
      </c>
      <c r="O8" s="25">
        <v>477.8</v>
      </c>
      <c r="P8" s="22">
        <v>467.6</v>
      </c>
      <c r="Q8" s="22">
        <v>423.1</v>
      </c>
      <c r="R8" s="25">
        <v>380.8</v>
      </c>
      <c r="S8" s="26">
        <v>423.4</v>
      </c>
      <c r="T8" s="22">
        <v>409.30000000000018</v>
      </c>
      <c r="U8" s="27">
        <v>462.5</v>
      </c>
      <c r="V8" s="25">
        <v>412.29999999999995</v>
      </c>
      <c r="W8" s="22">
        <v>433.90000000000009</v>
      </c>
      <c r="X8" s="22">
        <v>469.29999999999995</v>
      </c>
      <c r="Y8" s="25">
        <v>677.90000000000009</v>
      </c>
      <c r="Z8" s="22">
        <v>521.69999999999982</v>
      </c>
      <c r="AA8" s="22">
        <v>571.29999999999995</v>
      </c>
      <c r="AB8" s="25">
        <v>612.39999999999986</v>
      </c>
      <c r="AC8" s="28">
        <v>657.5</v>
      </c>
      <c r="AD8" s="28">
        <v>627.20000000000005</v>
      </c>
      <c r="AE8" s="29">
        <v>680</v>
      </c>
      <c r="AF8" s="30">
        <v>651.10000000000014</v>
      </c>
      <c r="AG8" s="25">
        <v>714.9</v>
      </c>
      <c r="AH8" s="22">
        <v>615.80000000000007</v>
      </c>
      <c r="AI8" s="25">
        <v>666.39999999999986</v>
      </c>
      <c r="AJ8" s="22">
        <v>743.69999999999982</v>
      </c>
      <c r="AK8" s="22">
        <v>726.90000000000009</v>
      </c>
      <c r="AM8" s="4"/>
      <c r="AO8" s="18"/>
    </row>
    <row r="9" spans="3:41" s="3" customFormat="1" ht="16.5" x14ac:dyDescent="0.3">
      <c r="C9" s="31" t="s">
        <v>11</v>
      </c>
      <c r="D9" s="22">
        <v>112</v>
      </c>
      <c r="E9" s="25">
        <v>0</v>
      </c>
      <c r="F9" s="25">
        <v>0</v>
      </c>
      <c r="G9" s="25">
        <v>0</v>
      </c>
      <c r="H9" s="25">
        <v>0</v>
      </c>
      <c r="I9" s="23">
        <v>0</v>
      </c>
      <c r="J9" s="25">
        <v>0</v>
      </c>
      <c r="K9" s="25">
        <v>0</v>
      </c>
      <c r="L9" s="23">
        <v>0</v>
      </c>
      <c r="M9" s="32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6">
        <v>0</v>
      </c>
      <c r="T9" s="25">
        <v>0</v>
      </c>
      <c r="U9" s="27">
        <v>0</v>
      </c>
      <c r="V9" s="25">
        <v>0</v>
      </c>
      <c r="W9" s="25">
        <v>0</v>
      </c>
      <c r="X9" s="25">
        <v>0</v>
      </c>
      <c r="Y9" s="25">
        <v>0</v>
      </c>
      <c r="Z9" s="22">
        <v>0</v>
      </c>
      <c r="AA9" s="22">
        <v>0</v>
      </c>
      <c r="AB9" s="25">
        <v>0</v>
      </c>
      <c r="AC9" s="28">
        <v>0</v>
      </c>
      <c r="AD9" s="28">
        <v>0</v>
      </c>
      <c r="AE9" s="29">
        <v>0</v>
      </c>
      <c r="AF9" s="30">
        <v>0</v>
      </c>
      <c r="AG9" s="25">
        <v>0</v>
      </c>
      <c r="AH9" s="22">
        <v>0</v>
      </c>
      <c r="AI9" s="25">
        <v>0</v>
      </c>
      <c r="AJ9" s="22">
        <v>0</v>
      </c>
      <c r="AK9" s="22">
        <v>0</v>
      </c>
      <c r="AM9" s="4"/>
      <c r="AO9" s="18"/>
    </row>
    <row r="10" spans="3:41" s="3" customFormat="1" ht="16.5" x14ac:dyDescent="0.3">
      <c r="C10" s="31" t="s">
        <v>12</v>
      </c>
      <c r="D10" s="22">
        <v>113</v>
      </c>
      <c r="E10" s="22">
        <v>15</v>
      </c>
      <c r="F10" s="22">
        <v>18.100000000000001</v>
      </c>
      <c r="G10" s="22">
        <v>22</v>
      </c>
      <c r="H10" s="22">
        <v>31</v>
      </c>
      <c r="I10" s="23">
        <v>22.5</v>
      </c>
      <c r="J10" s="22">
        <v>39.799999999999997</v>
      </c>
      <c r="K10" s="22">
        <v>20.9</v>
      </c>
      <c r="L10" s="23">
        <v>24.7</v>
      </c>
      <c r="M10" s="24">
        <v>23.6</v>
      </c>
      <c r="N10" s="25">
        <v>51.3</v>
      </c>
      <c r="O10" s="25">
        <v>26.5</v>
      </c>
      <c r="P10" s="22">
        <v>30.5</v>
      </c>
      <c r="Q10" s="22">
        <v>25.8</v>
      </c>
      <c r="R10" s="25">
        <v>56.1</v>
      </c>
      <c r="S10" s="26">
        <v>31.1</v>
      </c>
      <c r="T10" s="22">
        <v>47.400000000000006</v>
      </c>
      <c r="U10" s="27">
        <v>36.5</v>
      </c>
      <c r="V10" s="25">
        <v>82.2</v>
      </c>
      <c r="W10" s="25">
        <v>30.999999999999986</v>
      </c>
      <c r="X10" s="22">
        <v>42</v>
      </c>
      <c r="Y10" s="25">
        <v>24.7</v>
      </c>
      <c r="Z10" s="22">
        <v>99.5</v>
      </c>
      <c r="AA10" s="22">
        <v>32.499999999999986</v>
      </c>
      <c r="AB10" s="25">
        <v>63.700000000000017</v>
      </c>
      <c r="AC10" s="28">
        <v>28</v>
      </c>
      <c r="AD10" s="28">
        <v>106.9</v>
      </c>
      <c r="AE10" s="29">
        <v>35.299999999999983</v>
      </c>
      <c r="AF10" s="30">
        <v>59.800000000000011</v>
      </c>
      <c r="AG10" s="25">
        <v>31.6</v>
      </c>
      <c r="AH10" s="22">
        <v>104.1</v>
      </c>
      <c r="AI10" s="25">
        <v>25.800000000000011</v>
      </c>
      <c r="AJ10" s="22">
        <v>69.199999999999989</v>
      </c>
      <c r="AK10" s="22">
        <v>27.6</v>
      </c>
      <c r="AM10" s="4"/>
      <c r="AO10" s="18"/>
    </row>
    <row r="11" spans="3:41" s="3" customFormat="1" ht="16.5" x14ac:dyDescent="0.3">
      <c r="C11" s="31" t="s">
        <v>13</v>
      </c>
      <c r="D11" s="22">
        <v>114</v>
      </c>
      <c r="E11" s="22">
        <v>315.7</v>
      </c>
      <c r="F11" s="22">
        <v>419</v>
      </c>
      <c r="G11" s="22">
        <v>467</v>
      </c>
      <c r="H11" s="22">
        <v>495</v>
      </c>
      <c r="I11" s="23">
        <v>484.4</v>
      </c>
      <c r="J11" s="22">
        <v>582.4</v>
      </c>
      <c r="K11" s="22">
        <v>641</v>
      </c>
      <c r="L11" s="23">
        <v>694.5</v>
      </c>
      <c r="M11" s="24">
        <v>590.9</v>
      </c>
      <c r="N11" s="25">
        <v>686.8</v>
      </c>
      <c r="O11" s="25">
        <v>653</v>
      </c>
      <c r="P11" s="22">
        <v>656.8</v>
      </c>
      <c r="Q11" s="22">
        <v>671.9</v>
      </c>
      <c r="R11" s="25">
        <v>535.5</v>
      </c>
      <c r="S11" s="26">
        <v>611.20000000000005</v>
      </c>
      <c r="T11" s="22">
        <v>676.29999999999973</v>
      </c>
      <c r="U11" s="27">
        <v>601.6</v>
      </c>
      <c r="V11" s="25">
        <v>696.6</v>
      </c>
      <c r="W11" s="22">
        <v>732.09999999999991</v>
      </c>
      <c r="X11" s="22">
        <v>733.59999999999968</v>
      </c>
      <c r="Y11" s="25">
        <v>825.1</v>
      </c>
      <c r="Z11" s="22">
        <v>772.80000000000007</v>
      </c>
      <c r="AA11" s="22">
        <v>841.90000000000009</v>
      </c>
      <c r="AB11" s="25">
        <v>959.69999999999982</v>
      </c>
      <c r="AC11" s="28">
        <v>837.8</v>
      </c>
      <c r="AD11" s="28">
        <v>836.30000000000018</v>
      </c>
      <c r="AE11" s="29">
        <v>981.89999999999986</v>
      </c>
      <c r="AF11" s="30">
        <v>1043.9000000000001</v>
      </c>
      <c r="AG11" s="25">
        <v>841.5</v>
      </c>
      <c r="AH11" s="22">
        <v>817.89999999999986</v>
      </c>
      <c r="AI11" s="25">
        <v>939.60000000000014</v>
      </c>
      <c r="AJ11" s="22">
        <v>971.10000000000036</v>
      </c>
      <c r="AK11" s="22">
        <v>917.8</v>
      </c>
      <c r="AM11" s="4"/>
      <c r="AO11" s="18"/>
    </row>
    <row r="12" spans="3:41" s="3" customFormat="1" ht="14.25" customHeight="1" x14ac:dyDescent="0.3">
      <c r="C12" s="21" t="s">
        <v>14</v>
      </c>
      <c r="D12" s="22">
        <v>115</v>
      </c>
      <c r="E12" s="22">
        <v>31.7</v>
      </c>
      <c r="F12" s="22">
        <v>51.4</v>
      </c>
      <c r="G12" s="22">
        <v>36.4</v>
      </c>
      <c r="H12" s="22">
        <v>12.9</v>
      </c>
      <c r="I12" s="23">
        <v>10.4</v>
      </c>
      <c r="J12" s="22">
        <v>11.1</v>
      </c>
      <c r="K12" s="22">
        <v>17.8</v>
      </c>
      <c r="L12" s="23">
        <v>12.7</v>
      </c>
      <c r="M12" s="24">
        <v>11.8</v>
      </c>
      <c r="N12" s="25">
        <v>13.5</v>
      </c>
      <c r="O12" s="25">
        <v>13.1</v>
      </c>
      <c r="P12" s="22">
        <v>13.5</v>
      </c>
      <c r="Q12" s="22">
        <v>9.1</v>
      </c>
      <c r="R12" s="25">
        <v>8.6</v>
      </c>
      <c r="S12" s="26">
        <v>8</v>
      </c>
      <c r="T12" s="22">
        <v>10.199999999999999</v>
      </c>
      <c r="U12" s="27">
        <v>17.3</v>
      </c>
      <c r="V12" s="25">
        <v>17.400000000000002</v>
      </c>
      <c r="W12" s="22">
        <v>17.899999999999999</v>
      </c>
      <c r="X12" s="22">
        <v>17.800000000000004</v>
      </c>
      <c r="Y12" s="25">
        <v>20.8</v>
      </c>
      <c r="Z12" s="22">
        <v>23.400000000000002</v>
      </c>
      <c r="AA12" s="22">
        <v>24.200000000000003</v>
      </c>
      <c r="AB12" s="25">
        <v>24.799999999999997</v>
      </c>
      <c r="AC12" s="28">
        <v>20.9</v>
      </c>
      <c r="AD12" s="28">
        <v>23</v>
      </c>
      <c r="AE12" s="29">
        <v>21.6</v>
      </c>
      <c r="AF12" s="30">
        <v>24.599999999999994</v>
      </c>
      <c r="AG12" s="25">
        <v>20.2</v>
      </c>
      <c r="AH12" s="22">
        <v>21.099999999999998</v>
      </c>
      <c r="AI12" s="25">
        <v>23.100000000000009</v>
      </c>
      <c r="AJ12" s="22">
        <v>25</v>
      </c>
      <c r="AK12" s="22">
        <v>23</v>
      </c>
      <c r="AM12" s="4"/>
      <c r="AO12" s="18"/>
    </row>
    <row r="13" spans="3:41" s="3" customFormat="1" ht="16.5" x14ac:dyDescent="0.3">
      <c r="C13" s="21" t="s">
        <v>15</v>
      </c>
      <c r="D13" s="22">
        <v>116</v>
      </c>
      <c r="E13" s="22">
        <v>5.5</v>
      </c>
      <c r="F13" s="22">
        <v>-4.5</v>
      </c>
      <c r="G13" s="22">
        <v>0.8</v>
      </c>
      <c r="H13" s="22">
        <v>2.5</v>
      </c>
      <c r="I13" s="23">
        <v>4.4000000000000004</v>
      </c>
      <c r="J13" s="22">
        <v>4.5999999999999996</v>
      </c>
      <c r="K13" s="22">
        <v>10.199999999999999</v>
      </c>
      <c r="L13" s="23">
        <v>6.1</v>
      </c>
      <c r="M13" s="24">
        <v>45.5</v>
      </c>
      <c r="N13" s="25">
        <v>21.6</v>
      </c>
      <c r="O13" s="25">
        <v>13.1</v>
      </c>
      <c r="P13" s="22">
        <v>12.8</v>
      </c>
      <c r="Q13" s="22">
        <v>9.5</v>
      </c>
      <c r="R13" s="25">
        <v>14.9</v>
      </c>
      <c r="S13" s="26">
        <v>20.6</v>
      </c>
      <c r="T13" s="22">
        <v>16</v>
      </c>
      <c r="U13" s="27">
        <v>11.6</v>
      </c>
      <c r="V13" s="25">
        <v>20.6</v>
      </c>
      <c r="W13" s="22">
        <v>13.699999999999996</v>
      </c>
      <c r="X13" s="22">
        <v>17.600000000000001</v>
      </c>
      <c r="Y13" s="25">
        <v>10.6</v>
      </c>
      <c r="Z13" s="22">
        <v>9.1000000000000032</v>
      </c>
      <c r="AA13" s="22">
        <v>10.7</v>
      </c>
      <c r="AB13" s="25">
        <v>7.9999999999999964</v>
      </c>
      <c r="AC13" s="28">
        <v>7.8</v>
      </c>
      <c r="AD13" s="28">
        <v>8.8999999999999986</v>
      </c>
      <c r="AE13" s="29">
        <v>7.1999999999999993</v>
      </c>
      <c r="AF13" s="30">
        <v>11.300000000000004</v>
      </c>
      <c r="AG13" s="25">
        <v>7.4</v>
      </c>
      <c r="AH13" s="22">
        <v>5.9</v>
      </c>
      <c r="AI13" s="25">
        <v>7.6999999999999993</v>
      </c>
      <c r="AJ13" s="22">
        <v>7.3000000000000007</v>
      </c>
      <c r="AK13" s="22">
        <v>5.8</v>
      </c>
      <c r="AM13" s="4"/>
      <c r="AO13" s="18"/>
    </row>
    <row r="14" spans="3:41" s="3" customFormat="1" ht="16.5" x14ac:dyDescent="0.3">
      <c r="C14" s="33" t="s">
        <v>16</v>
      </c>
      <c r="D14" s="14">
        <v>12</v>
      </c>
      <c r="E14" s="14">
        <v>96.6</v>
      </c>
      <c r="F14" s="14">
        <v>114.7</v>
      </c>
      <c r="G14" s="14">
        <v>129.5</v>
      </c>
      <c r="H14" s="14">
        <v>162</v>
      </c>
      <c r="I14" s="34">
        <v>140.30000000000001</v>
      </c>
      <c r="J14" s="14">
        <v>162.80000000000001</v>
      </c>
      <c r="K14" s="14">
        <v>202.1</v>
      </c>
      <c r="L14" s="34">
        <v>216.9</v>
      </c>
      <c r="M14" s="35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36">
        <v>0</v>
      </c>
      <c r="T14" s="19">
        <v>0</v>
      </c>
      <c r="U14" s="20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f>[1]Table1!$L$42</f>
        <v>0</v>
      </c>
      <c r="AD14" s="14">
        <v>0</v>
      </c>
      <c r="AE14" s="19">
        <v>0</v>
      </c>
      <c r="AF14" s="22">
        <v>0</v>
      </c>
      <c r="AG14" s="25">
        <v>0</v>
      </c>
      <c r="AH14" s="22">
        <v>0</v>
      </c>
      <c r="AI14" s="25">
        <v>0</v>
      </c>
      <c r="AJ14" s="22">
        <v>0</v>
      </c>
      <c r="AK14" s="22">
        <v>0</v>
      </c>
      <c r="AM14" s="4"/>
      <c r="AO14" s="18"/>
    </row>
    <row r="15" spans="3:41" s="3" customFormat="1" ht="16.5" x14ac:dyDescent="0.3">
      <c r="C15" s="33" t="s">
        <v>17</v>
      </c>
      <c r="D15" s="14">
        <v>13</v>
      </c>
      <c r="E15" s="14">
        <v>9.8000000000000007</v>
      </c>
      <c r="F15" s="14">
        <v>12.9</v>
      </c>
      <c r="G15" s="14">
        <v>69.2</v>
      </c>
      <c r="H15" s="14">
        <v>103.8</v>
      </c>
      <c r="I15" s="34">
        <v>29.5</v>
      </c>
      <c r="J15" s="14">
        <v>14</v>
      </c>
      <c r="K15" s="14">
        <v>22.6</v>
      </c>
      <c r="L15" s="34">
        <v>35.9</v>
      </c>
      <c r="M15" s="37">
        <v>29.2</v>
      </c>
      <c r="N15" s="19">
        <v>17.5</v>
      </c>
      <c r="O15" s="19">
        <v>44.6</v>
      </c>
      <c r="P15" s="14">
        <v>525.9</v>
      </c>
      <c r="Q15" s="14">
        <v>37.5</v>
      </c>
      <c r="R15" s="19">
        <v>47.5</v>
      </c>
      <c r="S15" s="36">
        <v>92</v>
      </c>
      <c r="T15" s="14">
        <v>211.59999999999991</v>
      </c>
      <c r="U15" s="20">
        <v>91.5</v>
      </c>
      <c r="V15" s="19">
        <v>60.200000000000045</v>
      </c>
      <c r="W15" s="14">
        <v>132.69999999999993</v>
      </c>
      <c r="X15" s="14">
        <v>187.70000000000016</v>
      </c>
      <c r="Y15" s="19">
        <v>78.199999999999989</v>
      </c>
      <c r="Z15" s="14">
        <v>64.39999999999992</v>
      </c>
      <c r="AA15" s="14">
        <v>41.500000000000114</v>
      </c>
      <c r="AB15" s="19">
        <v>39.399999999999977</v>
      </c>
      <c r="AC15" s="19">
        <v>86.400000000000034</v>
      </c>
      <c r="AD15" s="14">
        <v>28.300000000000011</v>
      </c>
      <c r="AE15" s="19">
        <v>51.5</v>
      </c>
      <c r="AF15" s="14">
        <v>104.59999999999991</v>
      </c>
      <c r="AG15" s="19">
        <v>35.800000000000011</v>
      </c>
      <c r="AH15" s="14">
        <v>36.300000000000011</v>
      </c>
      <c r="AI15" s="19">
        <v>48.100000000000023</v>
      </c>
      <c r="AJ15" s="14">
        <v>118.89999999999995</v>
      </c>
      <c r="AK15" s="19">
        <v>10</v>
      </c>
      <c r="AM15" s="4"/>
      <c r="AO15" s="18"/>
    </row>
    <row r="16" spans="3:41" s="3" customFormat="1" ht="16.5" x14ac:dyDescent="0.3">
      <c r="C16" s="33" t="s">
        <v>18</v>
      </c>
      <c r="D16" s="14">
        <v>14</v>
      </c>
      <c r="E16" s="14">
        <v>179.3</v>
      </c>
      <c r="F16" s="14">
        <v>92.4</v>
      </c>
      <c r="G16" s="14">
        <v>106.4</v>
      </c>
      <c r="H16" s="14">
        <v>127</v>
      </c>
      <c r="I16" s="34">
        <v>186.5</v>
      </c>
      <c r="J16" s="14">
        <v>129.19999999999999</v>
      </c>
      <c r="K16" s="14">
        <v>57.099999999999909</v>
      </c>
      <c r="L16" s="34">
        <v>106.8</v>
      </c>
      <c r="M16" s="37">
        <v>157.4</v>
      </c>
      <c r="N16" s="19">
        <v>119.1</v>
      </c>
      <c r="O16" s="19">
        <v>90.8</v>
      </c>
      <c r="P16" s="14">
        <v>117</v>
      </c>
      <c r="Q16" s="14">
        <v>79</v>
      </c>
      <c r="R16" s="19">
        <v>84</v>
      </c>
      <c r="S16" s="36">
        <v>107</v>
      </c>
      <c r="T16" s="14">
        <v>217.10000000000002</v>
      </c>
      <c r="U16" s="20">
        <v>97.1</v>
      </c>
      <c r="V16" s="19">
        <v>147.1</v>
      </c>
      <c r="W16" s="14">
        <v>119.70000000000005</v>
      </c>
      <c r="X16" s="14">
        <v>162.40000000000003</v>
      </c>
      <c r="Y16" s="19">
        <v>126.50000000000001</v>
      </c>
      <c r="Z16" s="14">
        <v>131.19999999999999</v>
      </c>
      <c r="AA16" s="14">
        <v>118.90000000000003</v>
      </c>
      <c r="AB16" s="19">
        <v>138.80000000000001</v>
      </c>
      <c r="AC16" s="19">
        <v>121.69999999999999</v>
      </c>
      <c r="AD16" s="14">
        <v>134.89999999999998</v>
      </c>
      <c r="AE16" s="19">
        <v>220.30000000000013</v>
      </c>
      <c r="AF16" s="14">
        <v>141.29999999999984</v>
      </c>
      <c r="AG16" s="19">
        <v>101.7</v>
      </c>
      <c r="AH16" s="14">
        <v>106.29999999999997</v>
      </c>
      <c r="AI16" s="19">
        <v>162.49999999999997</v>
      </c>
      <c r="AJ16" s="14">
        <v>165.40000000000003</v>
      </c>
      <c r="AK16" s="19">
        <v>120.1</v>
      </c>
      <c r="AM16" s="4"/>
      <c r="AO16" s="18"/>
    </row>
    <row r="17" spans="3:41" s="3" customFormat="1" ht="16.5" x14ac:dyDescent="0.3">
      <c r="C17" s="38" t="s">
        <v>19</v>
      </c>
      <c r="D17" s="16">
        <v>2</v>
      </c>
      <c r="E17" s="16">
        <f t="shared" ref="E17:AK17" si="2">SUM(E18:E25)</f>
        <v>556.6</v>
      </c>
      <c r="F17" s="16">
        <f t="shared" si="2"/>
        <v>749.19999999999993</v>
      </c>
      <c r="G17" s="16">
        <f t="shared" si="2"/>
        <v>765.40000000000009</v>
      </c>
      <c r="H17" s="16">
        <f t="shared" si="2"/>
        <v>907.5</v>
      </c>
      <c r="I17" s="16">
        <f t="shared" si="2"/>
        <v>762.3</v>
      </c>
      <c r="J17" s="16">
        <f t="shared" si="2"/>
        <v>717.6</v>
      </c>
      <c r="K17" s="16">
        <f t="shared" si="2"/>
        <v>1310.5999999999999</v>
      </c>
      <c r="L17" s="16">
        <f t="shared" si="2"/>
        <v>1588.5</v>
      </c>
      <c r="M17" s="4">
        <f t="shared" si="2"/>
        <v>1272.8</v>
      </c>
      <c r="N17" s="4">
        <f t="shared" si="2"/>
        <v>1429.3999999999999</v>
      </c>
      <c r="O17" s="4">
        <f t="shared" si="2"/>
        <v>1286.6999999999998</v>
      </c>
      <c r="P17" s="4">
        <v>1422</v>
      </c>
      <c r="Q17" s="4">
        <f t="shared" si="2"/>
        <v>1136.3</v>
      </c>
      <c r="R17" s="4">
        <f t="shared" si="2"/>
        <v>1332.4</v>
      </c>
      <c r="S17" s="4">
        <f t="shared" si="2"/>
        <v>1318.6</v>
      </c>
      <c r="T17" s="4">
        <f t="shared" si="2"/>
        <v>1609.6999999999998</v>
      </c>
      <c r="U17" s="17">
        <f t="shared" si="2"/>
        <v>1202.8999999999999</v>
      </c>
      <c r="V17" s="4">
        <f t="shared" si="2"/>
        <v>1442.1000000000004</v>
      </c>
      <c r="W17" s="4">
        <f t="shared" si="2"/>
        <v>1285.5999999999999</v>
      </c>
      <c r="X17" s="4">
        <f t="shared" si="2"/>
        <v>1549.6999999999998</v>
      </c>
      <c r="Y17" s="4">
        <f t="shared" si="2"/>
        <v>1231.6000000000001</v>
      </c>
      <c r="Z17" s="4">
        <f t="shared" si="2"/>
        <v>1456.3</v>
      </c>
      <c r="AA17" s="4">
        <f t="shared" si="2"/>
        <v>1407.3999999999999</v>
      </c>
      <c r="AB17" s="4">
        <f t="shared" si="2"/>
        <v>1691.3000000000002</v>
      </c>
      <c r="AC17" s="4">
        <f t="shared" si="2"/>
        <v>1374.6999999999998</v>
      </c>
      <c r="AD17" s="4">
        <f t="shared" si="2"/>
        <v>1531.3000000000002</v>
      </c>
      <c r="AE17" s="4">
        <f t="shared" si="2"/>
        <v>1746.8</v>
      </c>
      <c r="AF17" s="4">
        <f t="shared" si="2"/>
        <v>1842.9</v>
      </c>
      <c r="AG17" s="4">
        <f t="shared" si="2"/>
        <v>1376.8000000000002</v>
      </c>
      <c r="AH17" s="4">
        <f t="shared" si="2"/>
        <v>1559.1000000000001</v>
      </c>
      <c r="AI17" s="4">
        <f t="shared" si="2"/>
        <v>1561.5</v>
      </c>
      <c r="AJ17" s="4">
        <f t="shared" si="2"/>
        <v>2225.6999999999998</v>
      </c>
      <c r="AK17" s="4">
        <f t="shared" si="2"/>
        <v>1670.4</v>
      </c>
      <c r="AM17" s="4"/>
      <c r="AO17" s="18"/>
    </row>
    <row r="18" spans="3:41" s="3" customFormat="1" ht="16.5" x14ac:dyDescent="0.3">
      <c r="C18" s="39" t="s">
        <v>20</v>
      </c>
      <c r="D18" s="22">
        <v>21</v>
      </c>
      <c r="E18" s="22">
        <v>121</v>
      </c>
      <c r="F18" s="22">
        <v>135.4</v>
      </c>
      <c r="G18" s="22">
        <v>143.6</v>
      </c>
      <c r="H18" s="22">
        <v>163.30000000000001</v>
      </c>
      <c r="I18" s="23">
        <v>145.80000000000001</v>
      </c>
      <c r="J18" s="22">
        <v>155.9</v>
      </c>
      <c r="K18" s="22">
        <v>159.69999999999999</v>
      </c>
      <c r="L18" s="23">
        <v>235.5</v>
      </c>
      <c r="M18" s="24">
        <v>233.2</v>
      </c>
      <c r="N18" s="25">
        <v>255.9</v>
      </c>
      <c r="O18" s="25">
        <v>252.4</v>
      </c>
      <c r="P18" s="22">
        <v>266.60000000000002</v>
      </c>
      <c r="Q18" s="23">
        <f>[2]Table2!$L$9</f>
        <v>248.2</v>
      </c>
      <c r="R18" s="25">
        <v>260.3</v>
      </c>
      <c r="S18" s="26">
        <v>250.8</v>
      </c>
      <c r="T18" s="22">
        <v>288.99999999999989</v>
      </c>
      <c r="U18" s="27">
        <v>262.8</v>
      </c>
      <c r="V18" s="25">
        <v>287.8</v>
      </c>
      <c r="W18" s="22">
        <v>267.70000000000005</v>
      </c>
      <c r="X18" s="22">
        <v>301.89999999999998</v>
      </c>
      <c r="Y18" s="25">
        <v>264.5</v>
      </c>
      <c r="Z18" s="25">
        <v>300.20000000000005</v>
      </c>
      <c r="AA18" s="25">
        <v>270.89999999999998</v>
      </c>
      <c r="AB18" s="22">
        <v>300.60000000000002</v>
      </c>
      <c r="AC18" s="25">
        <v>268.2</v>
      </c>
      <c r="AD18" s="22">
        <v>291.40000000000003</v>
      </c>
      <c r="AE18" s="25">
        <v>296.10000000000002</v>
      </c>
      <c r="AF18" s="22">
        <v>346.90000000000009</v>
      </c>
      <c r="AG18" s="25">
        <v>308.70000000000005</v>
      </c>
      <c r="AH18" s="22">
        <v>337.1</v>
      </c>
      <c r="AI18" s="25">
        <v>342.49999999999989</v>
      </c>
      <c r="AJ18" s="22">
        <v>406.79999999999995</v>
      </c>
      <c r="AK18" s="22">
        <v>355.4</v>
      </c>
      <c r="AM18" s="4"/>
      <c r="AO18" s="18"/>
    </row>
    <row r="19" spans="3:41" s="3" customFormat="1" ht="16.5" x14ac:dyDescent="0.3">
      <c r="C19" s="39" t="s">
        <v>21</v>
      </c>
      <c r="D19" s="22">
        <v>22</v>
      </c>
      <c r="E19" s="22">
        <v>130.1</v>
      </c>
      <c r="F19" s="22">
        <v>223.6</v>
      </c>
      <c r="G19" s="22">
        <v>181.9</v>
      </c>
      <c r="H19" s="22">
        <v>251</v>
      </c>
      <c r="I19" s="23">
        <v>238.7</v>
      </c>
      <c r="J19" s="22">
        <v>154.6</v>
      </c>
      <c r="K19" s="22">
        <v>737.6</v>
      </c>
      <c r="L19" s="23">
        <v>459.9</v>
      </c>
      <c r="M19" s="24">
        <v>481.2</v>
      </c>
      <c r="N19" s="25">
        <v>510.5</v>
      </c>
      <c r="O19" s="25">
        <v>354.7</v>
      </c>
      <c r="P19" s="22">
        <v>260</v>
      </c>
      <c r="Q19" s="23">
        <f>[2]Table2!$L$14</f>
        <v>206.89999999999998</v>
      </c>
      <c r="R19" s="25">
        <v>273.10000000000002</v>
      </c>
      <c r="S19" s="26">
        <v>259.89999999999998</v>
      </c>
      <c r="T19" s="22">
        <v>365.30000000000007</v>
      </c>
      <c r="U19" s="27">
        <v>187.5</v>
      </c>
      <c r="V19" s="25">
        <v>288.2</v>
      </c>
      <c r="W19" s="25">
        <v>286.00000000000006</v>
      </c>
      <c r="X19" s="22">
        <v>376.89999999999986</v>
      </c>
      <c r="Y19" s="25">
        <v>239.3</v>
      </c>
      <c r="Z19" s="25">
        <v>299.49999999999994</v>
      </c>
      <c r="AA19" s="25">
        <v>305.70000000000005</v>
      </c>
      <c r="AB19" s="22">
        <v>366.5</v>
      </c>
      <c r="AC19" s="25">
        <v>298.7</v>
      </c>
      <c r="AD19" s="22">
        <v>343.09999999999997</v>
      </c>
      <c r="AE19" s="25">
        <v>347.29999999999995</v>
      </c>
      <c r="AF19" s="22">
        <v>308.70000000000005</v>
      </c>
      <c r="AG19" s="25">
        <v>160.9</v>
      </c>
      <c r="AH19" s="22">
        <v>215.20000000000002</v>
      </c>
      <c r="AI19" s="25">
        <v>267.89999999999998</v>
      </c>
      <c r="AJ19" s="22">
        <v>366.9</v>
      </c>
      <c r="AK19" s="22">
        <v>222.2</v>
      </c>
      <c r="AM19" s="4"/>
      <c r="AO19" s="18"/>
    </row>
    <row r="20" spans="3:41" s="3" customFormat="1" ht="16.5" x14ac:dyDescent="0.3">
      <c r="C20" s="39" t="s">
        <v>22</v>
      </c>
      <c r="D20" s="22">
        <v>23</v>
      </c>
      <c r="E20" s="25">
        <v>0</v>
      </c>
      <c r="F20" s="25">
        <v>0</v>
      </c>
      <c r="G20" s="25">
        <v>0</v>
      </c>
      <c r="H20" s="25">
        <v>0</v>
      </c>
      <c r="I20" s="23">
        <v>0</v>
      </c>
      <c r="J20" s="25">
        <v>0</v>
      </c>
      <c r="K20" s="25">
        <v>0</v>
      </c>
      <c r="L20" s="23">
        <v>0</v>
      </c>
      <c r="M20" s="32">
        <v>0</v>
      </c>
      <c r="N20" s="25">
        <v>0</v>
      </c>
      <c r="O20" s="25">
        <v>0</v>
      </c>
      <c r="P20" s="25">
        <v>0</v>
      </c>
      <c r="Q20" s="23">
        <f>[2]Table2!$L$15</f>
        <v>0</v>
      </c>
      <c r="R20" s="25">
        <v>0</v>
      </c>
      <c r="S20" s="26">
        <v>0</v>
      </c>
      <c r="T20" s="25">
        <v>0</v>
      </c>
      <c r="U20" s="27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2">
        <v>0</v>
      </c>
      <c r="AE20" s="25">
        <v>0</v>
      </c>
      <c r="AF20" s="22">
        <v>0</v>
      </c>
      <c r="AG20" s="25">
        <v>0</v>
      </c>
      <c r="AH20" s="22">
        <v>0</v>
      </c>
      <c r="AI20" s="25">
        <v>0</v>
      </c>
      <c r="AJ20" s="25">
        <v>0</v>
      </c>
      <c r="AK20" s="25">
        <v>0</v>
      </c>
      <c r="AM20" s="4"/>
      <c r="AO20" s="18"/>
    </row>
    <row r="21" spans="3:41" s="3" customFormat="1" ht="16.5" x14ac:dyDescent="0.3">
      <c r="C21" s="39" t="s">
        <v>23</v>
      </c>
      <c r="D21" s="22">
        <v>24</v>
      </c>
      <c r="E21" s="22">
        <v>27.1</v>
      </c>
      <c r="F21" s="22">
        <v>22.2</v>
      </c>
      <c r="G21" s="22">
        <v>26.1</v>
      </c>
      <c r="H21" s="22">
        <v>29.8</v>
      </c>
      <c r="I21" s="23">
        <v>24.9</v>
      </c>
      <c r="J21" s="22">
        <v>23.8</v>
      </c>
      <c r="K21" s="22">
        <v>24.9</v>
      </c>
      <c r="L21" s="23">
        <v>25</v>
      </c>
      <c r="M21" s="24">
        <v>24.2</v>
      </c>
      <c r="N21" s="25">
        <v>22.9</v>
      </c>
      <c r="O21" s="25">
        <v>24.5</v>
      </c>
      <c r="P21" s="22">
        <v>48.9</v>
      </c>
      <c r="Q21" s="23">
        <f>[2]Table2!$L$16</f>
        <v>26.2</v>
      </c>
      <c r="R21" s="25">
        <v>56</v>
      </c>
      <c r="S21" s="26">
        <v>29.9</v>
      </c>
      <c r="T21" s="22">
        <v>59.09999999999998</v>
      </c>
      <c r="U21" s="27">
        <v>32.9</v>
      </c>
      <c r="V21" s="25">
        <v>65.100000000000023</v>
      </c>
      <c r="W21" s="22">
        <v>38.899999999999963</v>
      </c>
      <c r="X21" s="22">
        <v>69.200000000000017</v>
      </c>
      <c r="Y21" s="25">
        <v>43.1</v>
      </c>
      <c r="Z21" s="25">
        <v>124.19999999999999</v>
      </c>
      <c r="AA21" s="25">
        <v>47.199999999999989</v>
      </c>
      <c r="AB21" s="22">
        <v>73.500000000000028</v>
      </c>
      <c r="AC21" s="25">
        <v>50.3</v>
      </c>
      <c r="AD21" s="22">
        <v>78.399999999999991</v>
      </c>
      <c r="AE21" s="25">
        <v>48.000000000000028</v>
      </c>
      <c r="AF21" s="22">
        <v>76.799999999999983</v>
      </c>
      <c r="AG21" s="25">
        <v>48.599999999999994</v>
      </c>
      <c r="AH21" s="22">
        <v>73.300000000000011</v>
      </c>
      <c r="AI21" s="25">
        <v>49.5</v>
      </c>
      <c r="AJ21" s="22">
        <v>66.099999999999994</v>
      </c>
      <c r="AK21" s="22">
        <v>53.199999999999996</v>
      </c>
      <c r="AM21" s="4"/>
      <c r="AO21" s="18"/>
    </row>
    <row r="22" spans="3:41" s="3" customFormat="1" ht="16.5" x14ac:dyDescent="0.3">
      <c r="C22" s="39" t="s">
        <v>24</v>
      </c>
      <c r="D22" s="22">
        <v>25</v>
      </c>
      <c r="E22" s="22">
        <v>56.8</v>
      </c>
      <c r="F22" s="22">
        <v>112.3</v>
      </c>
      <c r="G22" s="22">
        <v>128.80000000000001</v>
      </c>
      <c r="H22" s="22">
        <v>121.1</v>
      </c>
      <c r="I22" s="23">
        <v>84.9</v>
      </c>
      <c r="J22" s="22">
        <v>79.400000000000006</v>
      </c>
      <c r="K22" s="22">
        <v>69.5</v>
      </c>
      <c r="L22" s="23">
        <v>33.5</v>
      </c>
      <c r="M22" s="24">
        <v>89.3</v>
      </c>
      <c r="N22" s="25">
        <v>60.2</v>
      </c>
      <c r="O22" s="25">
        <v>70</v>
      </c>
      <c r="P22" s="22">
        <v>143</v>
      </c>
      <c r="Q22" s="23">
        <f>[2]Table2!$L$20</f>
        <v>106.39999999999999</v>
      </c>
      <c r="R22" s="25">
        <v>136.6</v>
      </c>
      <c r="S22" s="26">
        <v>160.1</v>
      </c>
      <c r="T22" s="22">
        <v>210.29999999999995</v>
      </c>
      <c r="U22" s="27">
        <v>85.3</v>
      </c>
      <c r="V22" s="25">
        <v>99.000000000000014</v>
      </c>
      <c r="W22" s="22">
        <v>90.099999999999966</v>
      </c>
      <c r="X22" s="22">
        <v>105.60000000000002</v>
      </c>
      <c r="Y22" s="25">
        <v>94</v>
      </c>
      <c r="Z22" s="25">
        <v>118.1</v>
      </c>
      <c r="AA22" s="25">
        <v>96.299999999999983</v>
      </c>
      <c r="AB22" s="22">
        <v>117.60000000000002</v>
      </c>
      <c r="AC22" s="25">
        <v>115.6</v>
      </c>
      <c r="AD22" s="22">
        <v>114.79999999999998</v>
      </c>
      <c r="AE22" s="25">
        <v>137.10000000000002</v>
      </c>
      <c r="AF22" s="22">
        <v>146.60000000000002</v>
      </c>
      <c r="AG22" s="25">
        <v>115.5</v>
      </c>
      <c r="AH22" s="22">
        <v>130.1</v>
      </c>
      <c r="AI22" s="25">
        <v>130.50000000000003</v>
      </c>
      <c r="AJ22" s="22">
        <v>171.5</v>
      </c>
      <c r="AK22" s="22">
        <v>131.1</v>
      </c>
      <c r="AM22" s="4"/>
      <c r="AO22" s="18"/>
    </row>
    <row r="23" spans="3:41" s="3" customFormat="1" ht="16.5" x14ac:dyDescent="0.3">
      <c r="C23" s="39" t="s">
        <v>25</v>
      </c>
      <c r="D23" s="22">
        <v>26</v>
      </c>
      <c r="E23" s="22">
        <v>4.7</v>
      </c>
      <c r="F23" s="22">
        <v>1.399999999999995</v>
      </c>
      <c r="G23" s="22">
        <v>0.40000000000000568</v>
      </c>
      <c r="H23" s="22">
        <v>0.30000000000001137</v>
      </c>
      <c r="I23" s="23">
        <v>3.9</v>
      </c>
      <c r="J23" s="22">
        <v>8.9</v>
      </c>
      <c r="K23" s="22">
        <v>0.29999999999999716</v>
      </c>
      <c r="L23" s="23">
        <v>5.5999999999999375</v>
      </c>
      <c r="M23" s="24">
        <v>5.7</v>
      </c>
      <c r="N23" s="25">
        <v>2.8</v>
      </c>
      <c r="O23" s="25">
        <v>1.8999999999999773</v>
      </c>
      <c r="P23" s="22">
        <v>1.8000000000000682</v>
      </c>
      <c r="Q23" s="23">
        <f>[2]Table2!$L$23</f>
        <v>6.3000000000000114</v>
      </c>
      <c r="R23" s="25">
        <v>1.6000000000000227</v>
      </c>
      <c r="S23" s="26">
        <v>0.30000000000001137</v>
      </c>
      <c r="T23" s="22">
        <v>0.5</v>
      </c>
      <c r="U23" s="27">
        <v>5.3000000000000114</v>
      </c>
      <c r="V23" s="25">
        <v>1.8000000000000114</v>
      </c>
      <c r="W23" s="22">
        <v>2.7999999999999545</v>
      </c>
      <c r="X23" s="22">
        <v>0.60000000000002274</v>
      </c>
      <c r="Y23" s="25">
        <v>5.7999999999999829</v>
      </c>
      <c r="Z23" s="25">
        <v>2.4000000000000057</v>
      </c>
      <c r="AA23" s="25">
        <v>2.0000000000000568</v>
      </c>
      <c r="AB23" s="22">
        <v>2.7999999999997272</v>
      </c>
      <c r="AC23" s="25">
        <v>3.0999999999999659</v>
      </c>
      <c r="AD23" s="22">
        <v>6.2000000000001023</v>
      </c>
      <c r="AE23" s="25">
        <v>1.9999999999998863</v>
      </c>
      <c r="AF23" s="22">
        <v>5.4000000000000909</v>
      </c>
      <c r="AG23" s="25">
        <v>4.5</v>
      </c>
      <c r="AH23" s="22">
        <v>2.6000000000000227</v>
      </c>
      <c r="AI23" s="25">
        <v>5.2999999999999545</v>
      </c>
      <c r="AJ23" s="22">
        <v>2.3999999999999773</v>
      </c>
      <c r="AK23" s="22">
        <v>5.0999999999999943</v>
      </c>
      <c r="AM23" s="4"/>
      <c r="AO23" s="18"/>
    </row>
    <row r="24" spans="3:41" s="3" customFormat="1" ht="16.5" x14ac:dyDescent="0.3">
      <c r="C24" s="39" t="s">
        <v>26</v>
      </c>
      <c r="D24" s="22">
        <v>27</v>
      </c>
      <c r="E24" s="22">
        <v>139.9</v>
      </c>
      <c r="F24" s="22">
        <v>150.9</v>
      </c>
      <c r="G24" s="22">
        <v>173.3</v>
      </c>
      <c r="H24" s="22">
        <v>197.3</v>
      </c>
      <c r="I24" s="23">
        <v>171.4</v>
      </c>
      <c r="J24" s="22">
        <v>171.9</v>
      </c>
      <c r="K24" s="22">
        <v>168.4</v>
      </c>
      <c r="L24" s="23">
        <v>422</v>
      </c>
      <c r="M24" s="24">
        <v>293.10000000000002</v>
      </c>
      <c r="N24" s="25">
        <v>345.9</v>
      </c>
      <c r="O24" s="25">
        <v>335.6</v>
      </c>
      <c r="P24" s="22">
        <v>372.8</v>
      </c>
      <c r="Q24" s="23">
        <f>[2]Table2!$L$33</f>
        <v>352</v>
      </c>
      <c r="R24" s="25">
        <v>376.2</v>
      </c>
      <c r="S24" s="26">
        <v>377.8</v>
      </c>
      <c r="T24" s="22">
        <v>399.90000000000009</v>
      </c>
      <c r="U24" s="27">
        <v>414.29999999999995</v>
      </c>
      <c r="V24" s="25">
        <v>414.80000000000007</v>
      </c>
      <c r="W24" s="22">
        <v>400.00000000000011</v>
      </c>
      <c r="X24" s="22">
        <v>394.49999999999977</v>
      </c>
      <c r="Y24" s="25">
        <v>412.20000000000005</v>
      </c>
      <c r="Z24" s="25">
        <v>400.19999999999993</v>
      </c>
      <c r="AA24" s="25">
        <v>399.49999999999989</v>
      </c>
      <c r="AB24" s="22">
        <v>443.60000000000014</v>
      </c>
      <c r="AC24" s="25">
        <v>441.3</v>
      </c>
      <c r="AD24" s="22">
        <v>431.8</v>
      </c>
      <c r="AE24" s="25">
        <v>476.00000000000011</v>
      </c>
      <c r="AF24" s="22">
        <v>508.49999999999977</v>
      </c>
      <c r="AG24" s="25">
        <v>498.2</v>
      </c>
      <c r="AH24" s="22">
        <v>522.29999999999995</v>
      </c>
      <c r="AI24" s="25">
        <v>576.20000000000005</v>
      </c>
      <c r="AJ24" s="22">
        <v>698.2</v>
      </c>
      <c r="AK24" s="22">
        <v>659.4</v>
      </c>
      <c r="AM24" s="4"/>
      <c r="AO24" s="18"/>
    </row>
    <row r="25" spans="3:41" s="3" customFormat="1" ht="16.5" x14ac:dyDescent="0.3">
      <c r="C25" s="39" t="s">
        <v>27</v>
      </c>
      <c r="D25" s="22">
        <v>28</v>
      </c>
      <c r="E25" s="22">
        <v>77</v>
      </c>
      <c r="F25" s="22">
        <v>103.4</v>
      </c>
      <c r="G25" s="22">
        <v>111.3</v>
      </c>
      <c r="H25" s="22">
        <v>144.69999999999999</v>
      </c>
      <c r="I25" s="23">
        <v>92.7</v>
      </c>
      <c r="J25" s="22">
        <v>123.1</v>
      </c>
      <c r="K25" s="22">
        <v>150.19999999999999</v>
      </c>
      <c r="L25" s="23">
        <v>407</v>
      </c>
      <c r="M25" s="24">
        <v>146.1</v>
      </c>
      <c r="N25" s="25">
        <v>231.2</v>
      </c>
      <c r="O25" s="25">
        <v>247.6</v>
      </c>
      <c r="P25" s="22">
        <v>328.9</v>
      </c>
      <c r="Q25" s="23">
        <f>[2]Table2!$L$37</f>
        <v>190.3</v>
      </c>
      <c r="R25" s="25">
        <v>228.6</v>
      </c>
      <c r="S25" s="26">
        <v>239.8</v>
      </c>
      <c r="T25" s="22">
        <v>285.59999999999991</v>
      </c>
      <c r="U25" s="27">
        <v>214.8</v>
      </c>
      <c r="V25" s="25">
        <v>285.39999999999998</v>
      </c>
      <c r="W25" s="22">
        <v>200.09999999999997</v>
      </c>
      <c r="X25" s="22">
        <v>301</v>
      </c>
      <c r="Y25" s="25">
        <v>172.7</v>
      </c>
      <c r="Z25" s="25">
        <v>211.7</v>
      </c>
      <c r="AA25" s="25">
        <v>285.79999999999995</v>
      </c>
      <c r="AB25" s="22">
        <v>386.70000000000016</v>
      </c>
      <c r="AC25" s="25">
        <v>197.5</v>
      </c>
      <c r="AD25" s="22">
        <v>265.60000000000002</v>
      </c>
      <c r="AE25" s="25">
        <v>440.29999999999995</v>
      </c>
      <c r="AF25" s="22">
        <v>450.00000000000011</v>
      </c>
      <c r="AG25" s="25">
        <v>240.4</v>
      </c>
      <c r="AH25" s="22">
        <v>278.5</v>
      </c>
      <c r="AI25" s="25">
        <v>189.60000000000002</v>
      </c>
      <c r="AJ25" s="22">
        <v>513.79999999999995</v>
      </c>
      <c r="AK25" s="22">
        <v>244</v>
      </c>
      <c r="AM25" s="4"/>
      <c r="AO25" s="18"/>
    </row>
    <row r="26" spans="3:41" s="3" customFormat="1" ht="17.25" customHeight="1" x14ac:dyDescent="0.25">
      <c r="C26" s="40" t="s">
        <v>28</v>
      </c>
      <c r="D26" s="16"/>
      <c r="E26" s="4">
        <f t="shared" ref="E26:AK26" si="3">E6-E17</f>
        <v>242.10000000000002</v>
      </c>
      <c r="F26" s="4">
        <f t="shared" si="3"/>
        <v>136.80000000000007</v>
      </c>
      <c r="G26" s="4">
        <f t="shared" si="3"/>
        <v>263.89999999999986</v>
      </c>
      <c r="H26" s="4">
        <f t="shared" si="3"/>
        <v>228.70000000000005</v>
      </c>
      <c r="I26" s="4">
        <f t="shared" si="3"/>
        <v>401.79999999999995</v>
      </c>
      <c r="J26" s="4">
        <f t="shared" si="3"/>
        <v>470.19999999999993</v>
      </c>
      <c r="K26" s="4">
        <f t="shared" si="3"/>
        <v>-44</v>
      </c>
      <c r="L26" s="4">
        <f t="shared" si="3"/>
        <v>-234.29999999999995</v>
      </c>
      <c r="M26" s="4">
        <f t="shared" si="3"/>
        <v>36.400000000000091</v>
      </c>
      <c r="N26" s="4">
        <f t="shared" si="3"/>
        <v>-27.400000000000091</v>
      </c>
      <c r="O26" s="4">
        <f t="shared" si="3"/>
        <v>32.199999999999818</v>
      </c>
      <c r="P26" s="4">
        <v>402.09999999999945</v>
      </c>
      <c r="Q26" s="4">
        <f t="shared" si="3"/>
        <v>119.59999999999991</v>
      </c>
      <c r="R26" s="4">
        <f t="shared" si="3"/>
        <v>-205</v>
      </c>
      <c r="S26" s="4">
        <f t="shared" si="3"/>
        <v>-25.299999999999955</v>
      </c>
      <c r="T26" s="4">
        <f t="shared" si="3"/>
        <v>-21.799999999999727</v>
      </c>
      <c r="U26" s="17">
        <f t="shared" si="3"/>
        <v>115.19999999999982</v>
      </c>
      <c r="V26" s="4">
        <f t="shared" si="3"/>
        <v>-5.7000000000005002</v>
      </c>
      <c r="W26" s="4">
        <f t="shared" si="3"/>
        <v>195.40000000000032</v>
      </c>
      <c r="X26" s="4">
        <f t="shared" si="3"/>
        <v>80.699999999999818</v>
      </c>
      <c r="Y26" s="4">
        <f t="shared" si="3"/>
        <v>532.20000000000005</v>
      </c>
      <c r="Z26" s="4">
        <f t="shared" si="3"/>
        <v>165.79999999999995</v>
      </c>
      <c r="AA26" s="4">
        <f t="shared" si="3"/>
        <v>233.60000000000059</v>
      </c>
      <c r="AB26" s="4">
        <f t="shared" si="3"/>
        <v>155.49999999999932</v>
      </c>
      <c r="AC26" s="4">
        <f t="shared" si="3"/>
        <v>385.40000000000032</v>
      </c>
      <c r="AD26" s="4">
        <f t="shared" si="3"/>
        <v>234.19999999999982</v>
      </c>
      <c r="AE26" s="4">
        <f t="shared" si="3"/>
        <v>251</v>
      </c>
      <c r="AF26" s="4">
        <f t="shared" si="3"/>
        <v>193.69999999999982</v>
      </c>
      <c r="AG26" s="4">
        <f t="shared" si="3"/>
        <v>376.29999999999995</v>
      </c>
      <c r="AH26" s="4">
        <f t="shared" si="3"/>
        <v>148.29999999999973</v>
      </c>
      <c r="AI26" s="4">
        <f t="shared" si="3"/>
        <v>311.69999999999982</v>
      </c>
      <c r="AJ26" s="4">
        <f t="shared" si="3"/>
        <v>-125.09999999999991</v>
      </c>
      <c r="AK26" s="4">
        <f t="shared" si="3"/>
        <v>160.79999999999995</v>
      </c>
      <c r="AL26" s="4"/>
      <c r="AM26" s="4"/>
      <c r="AO26" s="18"/>
    </row>
    <row r="27" spans="3:41" s="3" customFormat="1" ht="19.5" customHeight="1" x14ac:dyDescent="0.25">
      <c r="C27" s="41" t="s">
        <v>29</v>
      </c>
      <c r="D27" s="42">
        <v>31</v>
      </c>
      <c r="E27" s="42">
        <v>65.8</v>
      </c>
      <c r="F27" s="42">
        <v>102.5</v>
      </c>
      <c r="G27" s="42">
        <v>129.30000000000001</v>
      </c>
      <c r="H27" s="42">
        <v>207.5</v>
      </c>
      <c r="I27" s="19">
        <v>85.4</v>
      </c>
      <c r="J27" s="14">
        <v>436.9</v>
      </c>
      <c r="K27" s="14">
        <v>-255.3</v>
      </c>
      <c r="L27" s="14">
        <v>274</v>
      </c>
      <c r="M27" s="37">
        <v>9.5999999999999872</v>
      </c>
      <c r="N27" s="14">
        <v>-22.7</v>
      </c>
      <c r="O27" s="14">
        <v>362.1</v>
      </c>
      <c r="P27" s="43">
        <v>477.7</v>
      </c>
      <c r="Q27" s="44">
        <v>116.5</v>
      </c>
      <c r="R27" s="44">
        <v>229.1</v>
      </c>
      <c r="S27" s="43">
        <v>337.4</v>
      </c>
      <c r="T27" s="44">
        <v>358.4</v>
      </c>
      <c r="U27" s="20">
        <v>200.2</v>
      </c>
      <c r="V27" s="19">
        <v>275.8</v>
      </c>
      <c r="W27" s="14">
        <v>418.8</v>
      </c>
      <c r="X27" s="19">
        <v>426</v>
      </c>
      <c r="Y27" s="19">
        <v>268.60000000000002</v>
      </c>
      <c r="Z27" s="14">
        <v>250.39999999999998</v>
      </c>
      <c r="AA27" s="14">
        <v>349.79999999999984</v>
      </c>
      <c r="AB27" s="14">
        <v>429.20000000000016</v>
      </c>
      <c r="AC27" s="19">
        <v>105.19999999999999</v>
      </c>
      <c r="AD27" s="14">
        <v>206.70000000000005</v>
      </c>
      <c r="AE27" s="19">
        <v>547.5</v>
      </c>
      <c r="AF27" s="14">
        <v>359.59999999999991</v>
      </c>
      <c r="AG27" s="19">
        <v>70</v>
      </c>
      <c r="AH27" s="14">
        <v>130.49999999999997</v>
      </c>
      <c r="AI27" s="19">
        <v>278.2</v>
      </c>
      <c r="AJ27" s="14">
        <v>536.19999999999993</v>
      </c>
      <c r="AK27" s="14">
        <v>56.3</v>
      </c>
      <c r="AM27" s="4"/>
      <c r="AO27" s="18"/>
    </row>
    <row r="28" spans="3:41" s="3" customFormat="1" ht="18.75" customHeight="1" x14ac:dyDescent="0.25">
      <c r="C28" s="45" t="s">
        <v>30</v>
      </c>
      <c r="D28" s="16"/>
      <c r="E28" s="16">
        <v>176.3</v>
      </c>
      <c r="F28" s="16">
        <v>34.300000000000097</v>
      </c>
      <c r="G28" s="16">
        <v>134.6</v>
      </c>
      <c r="H28" s="16">
        <v>21.2</v>
      </c>
      <c r="I28" s="4">
        <v>316.39999999999998</v>
      </c>
      <c r="J28" s="16">
        <v>33.299999999999784</v>
      </c>
      <c r="K28" s="16">
        <v>211.3</v>
      </c>
      <c r="L28" s="16">
        <v>-508.3</v>
      </c>
      <c r="M28" s="46">
        <v>26.800000000000104</v>
      </c>
      <c r="N28" s="16">
        <v>-4.6999999999998643</v>
      </c>
      <c r="O28" s="16">
        <v>-329.9</v>
      </c>
      <c r="P28" s="16">
        <v>-75.600000000000534</v>
      </c>
      <c r="Q28" s="16">
        <v>3.1</v>
      </c>
      <c r="R28" s="4">
        <v>-434.1</v>
      </c>
      <c r="S28" s="4">
        <f t="shared" ref="S28:AK28" si="4">S6-S17-S27</f>
        <v>-362.69999999999993</v>
      </c>
      <c r="T28" s="4">
        <f t="shared" si="4"/>
        <v>-380.1999999999997</v>
      </c>
      <c r="U28" s="17">
        <f t="shared" si="4"/>
        <v>-85.000000000000171</v>
      </c>
      <c r="V28" s="4">
        <f t="shared" si="4"/>
        <v>-281.50000000000051</v>
      </c>
      <c r="W28" s="4">
        <f t="shared" si="4"/>
        <v>-223.39999999999969</v>
      </c>
      <c r="X28" s="4">
        <f t="shared" si="4"/>
        <v>-345.30000000000018</v>
      </c>
      <c r="Y28" s="4">
        <f t="shared" si="4"/>
        <v>263.60000000000002</v>
      </c>
      <c r="Z28" s="4">
        <f t="shared" si="4"/>
        <v>-84.600000000000023</v>
      </c>
      <c r="AA28" s="4">
        <f t="shared" si="4"/>
        <v>-116.19999999999925</v>
      </c>
      <c r="AB28" s="4">
        <f t="shared" si="4"/>
        <v>-273.70000000000084</v>
      </c>
      <c r="AC28" s="4">
        <f t="shared" si="4"/>
        <v>280.20000000000033</v>
      </c>
      <c r="AD28" s="4">
        <f t="shared" si="4"/>
        <v>27.499999999999773</v>
      </c>
      <c r="AE28" s="4">
        <f t="shared" si="4"/>
        <v>-296.5</v>
      </c>
      <c r="AF28" s="4">
        <f t="shared" si="4"/>
        <v>-165.90000000000009</v>
      </c>
      <c r="AG28" s="4">
        <f t="shared" si="4"/>
        <v>306.29999999999995</v>
      </c>
      <c r="AH28" s="4">
        <f t="shared" si="4"/>
        <v>17.799999999999756</v>
      </c>
      <c r="AI28" s="4">
        <f t="shared" si="4"/>
        <v>33.499999999999829</v>
      </c>
      <c r="AJ28" s="4">
        <f t="shared" si="4"/>
        <v>-661.29999999999984</v>
      </c>
      <c r="AK28" s="4">
        <f t="shared" si="4"/>
        <v>104.49999999999996</v>
      </c>
      <c r="AL28" s="4"/>
      <c r="AM28" s="4"/>
      <c r="AO28" s="18"/>
    </row>
    <row r="29" spans="3:41" s="3" customFormat="1" ht="13.5" x14ac:dyDescent="0.25">
      <c r="C29" s="45" t="s">
        <v>31</v>
      </c>
      <c r="D29" s="14">
        <v>32</v>
      </c>
      <c r="E29" s="14">
        <v>163.69999999999999</v>
      </c>
      <c r="F29" s="14">
        <v>8.9000000000000057</v>
      </c>
      <c r="G29" s="14">
        <v>120.5</v>
      </c>
      <c r="H29" s="19">
        <v>-9.0000000000000284</v>
      </c>
      <c r="I29" s="14">
        <v>325.5</v>
      </c>
      <c r="J29" s="14">
        <v>2.3999999999999773</v>
      </c>
      <c r="K29" s="14">
        <v>252.5</v>
      </c>
      <c r="L29" s="19">
        <f t="shared" ref="L29:AK29" si="5">SUM(L30:L36)</f>
        <v>-515.5</v>
      </c>
      <c r="M29" s="19">
        <f t="shared" si="5"/>
        <v>29.299999999999997</v>
      </c>
      <c r="N29" s="19">
        <f t="shared" si="5"/>
        <v>558.30000000000007</v>
      </c>
      <c r="O29" s="19">
        <f t="shared" si="5"/>
        <v>-118.10000000000007</v>
      </c>
      <c r="P29" s="19">
        <v>98.299999999999898</v>
      </c>
      <c r="Q29" s="19">
        <f t="shared" si="5"/>
        <v>-151.60000000000002</v>
      </c>
      <c r="R29" s="19">
        <f t="shared" si="5"/>
        <v>-411</v>
      </c>
      <c r="S29" s="19">
        <f t="shared" si="5"/>
        <v>-19.100000000000005</v>
      </c>
      <c r="T29" s="19">
        <f t="shared" si="5"/>
        <v>99.69999999999996</v>
      </c>
      <c r="U29" s="20">
        <f t="shared" si="5"/>
        <v>392.79999999999995</v>
      </c>
      <c r="V29" s="19">
        <f t="shared" si="5"/>
        <v>-229.79999999999995</v>
      </c>
      <c r="W29" s="19">
        <f t="shared" si="5"/>
        <v>159.39999999999992</v>
      </c>
      <c r="X29" s="19">
        <f t="shared" si="5"/>
        <v>50.500000000000099</v>
      </c>
      <c r="Y29" s="19">
        <f t="shared" si="5"/>
        <v>310.8</v>
      </c>
      <c r="Z29" s="19">
        <f t="shared" si="5"/>
        <v>117.20000000000005</v>
      </c>
      <c r="AA29" s="19">
        <f t="shared" si="5"/>
        <v>-13.700000000000017</v>
      </c>
      <c r="AB29" s="19">
        <f t="shared" si="5"/>
        <v>-52.599999999999994</v>
      </c>
      <c r="AC29" s="19">
        <f t="shared" si="5"/>
        <v>332.70000000000005</v>
      </c>
      <c r="AD29" s="19">
        <f t="shared" si="5"/>
        <v>148.49999999999994</v>
      </c>
      <c r="AE29" s="19">
        <f t="shared" si="5"/>
        <v>20.200000000000045</v>
      </c>
      <c r="AF29" s="19">
        <f t="shared" si="5"/>
        <v>-56.100000000000023</v>
      </c>
      <c r="AG29" s="19">
        <f t="shared" si="5"/>
        <v>371.2</v>
      </c>
      <c r="AH29" s="19">
        <f t="shared" si="5"/>
        <v>-109.69999999999999</v>
      </c>
      <c r="AI29" s="19">
        <f t="shared" si="5"/>
        <v>78.900000000000063</v>
      </c>
      <c r="AJ29" s="19">
        <f t="shared" si="5"/>
        <v>-432.30000000000013</v>
      </c>
      <c r="AK29" s="19">
        <f t="shared" si="5"/>
        <v>257.60000000000002</v>
      </c>
      <c r="AL29" s="19"/>
      <c r="AM29" s="4"/>
      <c r="AO29" s="18"/>
    </row>
    <row r="30" spans="3:41" s="6" customFormat="1" ht="16.5" x14ac:dyDescent="0.3">
      <c r="C30" s="33" t="s">
        <v>32</v>
      </c>
      <c r="D30" s="14">
        <v>3202</v>
      </c>
      <c r="E30" s="19">
        <v>87.4</v>
      </c>
      <c r="F30" s="19">
        <v>-37.5</v>
      </c>
      <c r="G30" s="19">
        <v>120.8</v>
      </c>
      <c r="H30" s="19">
        <v>-46.2</v>
      </c>
      <c r="I30" s="19">
        <v>259</v>
      </c>
      <c r="J30" s="19">
        <v>-48.1</v>
      </c>
      <c r="K30" s="19">
        <v>183.4</v>
      </c>
      <c r="L30" s="19">
        <f>L38+L46</f>
        <v>-385.6</v>
      </c>
      <c r="M30" s="19">
        <f>M38+M46</f>
        <v>11.6</v>
      </c>
      <c r="N30" s="19">
        <f>N38+N46</f>
        <v>-7.1999999999999797</v>
      </c>
      <c r="O30" s="19">
        <f t="shared" ref="O30:O36" si="6">O38+O46</f>
        <v>-169.1</v>
      </c>
      <c r="P30" s="14">
        <v>548.20000000000005</v>
      </c>
      <c r="Q30" s="14">
        <v>-79.400000000000006</v>
      </c>
      <c r="R30" s="19">
        <v>-379.5</v>
      </c>
      <c r="S30" s="36">
        <v>-41.2</v>
      </c>
      <c r="T30" s="19">
        <v>132.39999999999998</v>
      </c>
      <c r="U30" s="20">
        <v>398.29999999999995</v>
      </c>
      <c r="V30" s="19">
        <v>-240.09999999999997</v>
      </c>
      <c r="W30" s="14">
        <v>92.39999999999992</v>
      </c>
      <c r="X30" s="14">
        <v>-129.39999999999986</v>
      </c>
      <c r="Y30" s="19">
        <f>SUM(Y38,Y46)</f>
        <v>288.3</v>
      </c>
      <c r="Z30" s="19">
        <f>SUM(Z38,Z46)</f>
        <v>78.900000000000034</v>
      </c>
      <c r="AA30" s="19">
        <f>SUM(AA38,AA46)</f>
        <v>-75.300000000000011</v>
      </c>
      <c r="AB30" s="19">
        <f>SUM(AB38,AB46)</f>
        <v>-196.2</v>
      </c>
      <c r="AC30" s="19">
        <v>319.60000000000002</v>
      </c>
      <c r="AD30" s="14">
        <v>94.199999999999932</v>
      </c>
      <c r="AE30" s="19">
        <v>-161.69999999999996</v>
      </c>
      <c r="AF30" s="14">
        <v>-100</v>
      </c>
      <c r="AG30" s="19">
        <v>298.5</v>
      </c>
      <c r="AH30" s="14">
        <v>-142.80000000000001</v>
      </c>
      <c r="AI30" s="19">
        <v>46.500000000000057</v>
      </c>
      <c r="AJ30" s="19">
        <v>-505.30000000000007</v>
      </c>
      <c r="AK30" s="19">
        <v>244.1</v>
      </c>
      <c r="AM30" s="4"/>
      <c r="AO30" s="18"/>
    </row>
    <row r="31" spans="3:41" s="6" customFormat="1" ht="16.5" x14ac:dyDescent="0.3">
      <c r="C31" s="33" t="s">
        <v>33</v>
      </c>
      <c r="D31" s="14">
        <v>3203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f t="shared" ref="L31:N36" si="7">L39+L47</f>
        <v>0</v>
      </c>
      <c r="M31" s="19">
        <f t="shared" si="7"/>
        <v>0</v>
      </c>
      <c r="N31" s="19">
        <f t="shared" si="7"/>
        <v>0</v>
      </c>
      <c r="O31" s="19">
        <f t="shared" si="6"/>
        <v>0</v>
      </c>
      <c r="P31" s="19">
        <v>0</v>
      </c>
      <c r="Q31" s="19">
        <v>0</v>
      </c>
      <c r="R31" s="19">
        <v>0</v>
      </c>
      <c r="S31" s="36">
        <v>0</v>
      </c>
      <c r="T31" s="19">
        <v>0</v>
      </c>
      <c r="U31" s="20">
        <v>0</v>
      </c>
      <c r="V31" s="19">
        <v>0</v>
      </c>
      <c r="W31" s="19">
        <v>0</v>
      </c>
      <c r="X31" s="19">
        <v>0</v>
      </c>
      <c r="Y31" s="19">
        <f t="shared" ref="Y31:AB36" si="8">SUM(Y39,Y47)</f>
        <v>0</v>
      </c>
      <c r="Z31" s="19">
        <f t="shared" si="8"/>
        <v>0</v>
      </c>
      <c r="AA31" s="19">
        <f t="shared" si="8"/>
        <v>0</v>
      </c>
      <c r="AB31" s="19">
        <f t="shared" si="8"/>
        <v>0</v>
      </c>
      <c r="AC31" s="19">
        <v>0</v>
      </c>
      <c r="AD31" s="14">
        <v>0</v>
      </c>
      <c r="AE31" s="19">
        <v>0</v>
      </c>
      <c r="AF31" s="14">
        <v>0</v>
      </c>
      <c r="AG31" s="19">
        <v>0</v>
      </c>
      <c r="AH31" s="14">
        <v>0</v>
      </c>
      <c r="AI31" s="19">
        <v>0</v>
      </c>
      <c r="AJ31" s="19">
        <v>0</v>
      </c>
      <c r="AK31" s="19">
        <v>0</v>
      </c>
      <c r="AM31" s="4"/>
      <c r="AO31" s="18"/>
    </row>
    <row r="32" spans="3:41" s="6" customFormat="1" ht="16.5" x14ac:dyDescent="0.3">
      <c r="C32" s="33" t="s">
        <v>34</v>
      </c>
      <c r="D32" s="14">
        <v>3204</v>
      </c>
      <c r="E32" s="19">
        <v>76.3</v>
      </c>
      <c r="F32" s="19">
        <v>46.4</v>
      </c>
      <c r="G32" s="19">
        <v>-0.29999999999999716</v>
      </c>
      <c r="H32" s="19">
        <v>37.200000000000003</v>
      </c>
      <c r="I32" s="19">
        <v>66.5</v>
      </c>
      <c r="J32" s="19">
        <v>50.5</v>
      </c>
      <c r="K32" s="19">
        <v>69.099999999999994</v>
      </c>
      <c r="L32" s="19">
        <f t="shared" si="7"/>
        <v>-129.9</v>
      </c>
      <c r="M32" s="19">
        <f t="shared" si="7"/>
        <v>17.7</v>
      </c>
      <c r="N32" s="19">
        <f t="shared" si="7"/>
        <v>23.8</v>
      </c>
      <c r="O32" s="19">
        <f t="shared" si="6"/>
        <v>50.3</v>
      </c>
      <c r="P32" s="14">
        <v>33.700000000000003</v>
      </c>
      <c r="Q32" s="14">
        <v>-72.2</v>
      </c>
      <c r="R32" s="19">
        <v>110</v>
      </c>
      <c r="S32" s="36">
        <v>4.3</v>
      </c>
      <c r="T32" s="19">
        <v>10.899999999999984</v>
      </c>
      <c r="U32" s="20">
        <v>-5.6999999999999984</v>
      </c>
      <c r="V32" s="19">
        <v>8.3999999999999986</v>
      </c>
      <c r="W32" s="14">
        <v>58.1</v>
      </c>
      <c r="X32" s="14">
        <v>108.49999999999997</v>
      </c>
      <c r="Y32" s="19">
        <f t="shared" si="8"/>
        <v>5.0999999999999979</v>
      </c>
      <c r="Z32" s="19">
        <f t="shared" si="8"/>
        <v>0.19999999999999751</v>
      </c>
      <c r="AA32" s="19">
        <f t="shared" si="8"/>
        <v>39</v>
      </c>
      <c r="AB32" s="19">
        <f t="shared" si="8"/>
        <v>221.7</v>
      </c>
      <c r="AC32" s="19">
        <v>13.1</v>
      </c>
      <c r="AD32" s="14">
        <v>54.300000000000004</v>
      </c>
      <c r="AE32" s="19">
        <v>181.9</v>
      </c>
      <c r="AF32" s="14">
        <v>43.899999999999977</v>
      </c>
      <c r="AG32" s="19">
        <v>72.7</v>
      </c>
      <c r="AH32" s="14">
        <v>-15.29999999999999</v>
      </c>
      <c r="AI32" s="19">
        <v>13.899999999999999</v>
      </c>
      <c r="AJ32" s="19">
        <v>3.8999999999999915</v>
      </c>
      <c r="AK32" s="19">
        <v>1.500000000000002</v>
      </c>
      <c r="AM32" s="4"/>
      <c r="AO32" s="18"/>
    </row>
    <row r="33" spans="3:41" s="6" customFormat="1" ht="16.5" x14ac:dyDescent="0.3">
      <c r="C33" s="33" t="s">
        <v>35</v>
      </c>
      <c r="D33" s="14">
        <v>3205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f t="shared" si="7"/>
        <v>0</v>
      </c>
      <c r="M33" s="19">
        <f t="shared" si="7"/>
        <v>0</v>
      </c>
      <c r="N33" s="19">
        <f t="shared" si="7"/>
        <v>541.70000000000005</v>
      </c>
      <c r="O33" s="19">
        <f t="shared" si="6"/>
        <v>0.69999999999993179</v>
      </c>
      <c r="P33" s="14">
        <v>-483.6</v>
      </c>
      <c r="Q33" s="14">
        <v>0</v>
      </c>
      <c r="R33" s="19">
        <v>-141.5</v>
      </c>
      <c r="S33" s="36">
        <v>18.2</v>
      </c>
      <c r="T33" s="19">
        <v>-43.5</v>
      </c>
      <c r="U33" s="20">
        <v>0.2</v>
      </c>
      <c r="V33" s="19">
        <v>1.9000000000000001</v>
      </c>
      <c r="W33" s="14">
        <v>8.9</v>
      </c>
      <c r="X33" s="14">
        <v>71.399999999999991</v>
      </c>
      <c r="Y33" s="19">
        <f t="shared" si="8"/>
        <v>17.399999999999999</v>
      </c>
      <c r="Z33" s="19">
        <f t="shared" si="8"/>
        <v>38.1</v>
      </c>
      <c r="AA33" s="19">
        <f t="shared" si="8"/>
        <v>22.599999999999994</v>
      </c>
      <c r="AB33" s="19">
        <f t="shared" si="8"/>
        <v>-78.099999999999994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4">
        <v>48.4</v>
      </c>
      <c r="AI33" s="19">
        <v>18.500000000000007</v>
      </c>
      <c r="AJ33" s="19">
        <v>91.699999999999989</v>
      </c>
      <c r="AK33" s="19">
        <v>12</v>
      </c>
      <c r="AM33" s="4"/>
      <c r="AO33" s="18"/>
    </row>
    <row r="34" spans="3:41" s="6" customFormat="1" ht="16.5" x14ac:dyDescent="0.3">
      <c r="C34" s="33" t="s">
        <v>36</v>
      </c>
      <c r="D34" s="14">
        <v>3206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f t="shared" si="7"/>
        <v>0</v>
      </c>
      <c r="M34" s="19">
        <f t="shared" si="7"/>
        <v>0</v>
      </c>
      <c r="N34" s="19">
        <f t="shared" si="7"/>
        <v>0</v>
      </c>
      <c r="O34" s="19">
        <f t="shared" si="6"/>
        <v>0</v>
      </c>
      <c r="P34" s="19">
        <v>0</v>
      </c>
      <c r="Q34" s="19">
        <v>0</v>
      </c>
      <c r="R34" s="19">
        <v>0</v>
      </c>
      <c r="S34" s="36">
        <v>0</v>
      </c>
      <c r="T34" s="19">
        <v>0</v>
      </c>
      <c r="U34" s="20">
        <v>0</v>
      </c>
      <c r="V34" s="19">
        <v>0</v>
      </c>
      <c r="W34" s="19">
        <v>0</v>
      </c>
      <c r="X34" s="19">
        <v>0</v>
      </c>
      <c r="Y34" s="19">
        <f t="shared" si="8"/>
        <v>0</v>
      </c>
      <c r="Z34" s="19">
        <f t="shared" si="8"/>
        <v>0</v>
      </c>
      <c r="AA34" s="19">
        <f t="shared" si="8"/>
        <v>0</v>
      </c>
      <c r="AB34" s="19">
        <f t="shared" si="8"/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4">
        <v>0</v>
      </c>
      <c r="AI34" s="19">
        <v>0</v>
      </c>
      <c r="AJ34" s="19">
        <v>0</v>
      </c>
      <c r="AK34" s="19">
        <v>0</v>
      </c>
      <c r="AM34" s="4"/>
      <c r="AO34" s="18"/>
    </row>
    <row r="35" spans="3:41" s="6" customFormat="1" ht="19.5" customHeight="1" x14ac:dyDescent="0.3">
      <c r="C35" s="33" t="s">
        <v>37</v>
      </c>
      <c r="D35" s="14">
        <v>3207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f t="shared" si="7"/>
        <v>0</v>
      </c>
      <c r="M35" s="19">
        <f t="shared" si="7"/>
        <v>0</v>
      </c>
      <c r="N35" s="19">
        <f t="shared" si="7"/>
        <v>0</v>
      </c>
      <c r="O35" s="19">
        <f t="shared" si="6"/>
        <v>0</v>
      </c>
      <c r="P35" s="19">
        <v>0</v>
      </c>
      <c r="Q35" s="19">
        <v>0</v>
      </c>
      <c r="R35" s="19">
        <v>0</v>
      </c>
      <c r="S35" s="36">
        <v>0</v>
      </c>
      <c r="T35" s="19">
        <v>0</v>
      </c>
      <c r="U35" s="20">
        <v>0</v>
      </c>
      <c r="V35" s="19">
        <v>0</v>
      </c>
      <c r="W35" s="19">
        <v>0</v>
      </c>
      <c r="X35" s="19">
        <v>0</v>
      </c>
      <c r="Y35" s="19">
        <f t="shared" si="8"/>
        <v>0</v>
      </c>
      <c r="Z35" s="19">
        <f t="shared" si="8"/>
        <v>0</v>
      </c>
      <c r="AA35" s="19">
        <f t="shared" si="8"/>
        <v>0</v>
      </c>
      <c r="AB35" s="19">
        <f t="shared" si="8"/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4">
        <v>0</v>
      </c>
      <c r="AI35" s="19">
        <v>0</v>
      </c>
      <c r="AJ35" s="19">
        <v>0</v>
      </c>
      <c r="AK35" s="19">
        <v>0</v>
      </c>
      <c r="AM35" s="4"/>
      <c r="AO35" s="18"/>
    </row>
    <row r="36" spans="3:41" s="6" customFormat="1" ht="16.5" x14ac:dyDescent="0.3">
      <c r="C36" s="33" t="s">
        <v>38</v>
      </c>
      <c r="D36" s="14">
        <v>3208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f t="shared" si="7"/>
        <v>0</v>
      </c>
      <c r="M36" s="19">
        <f t="shared" si="7"/>
        <v>0</v>
      </c>
      <c r="N36" s="19">
        <f t="shared" si="7"/>
        <v>0</v>
      </c>
      <c r="O36" s="19">
        <f t="shared" si="6"/>
        <v>0</v>
      </c>
      <c r="P36" s="19">
        <v>0</v>
      </c>
      <c r="Q36" s="19">
        <v>0</v>
      </c>
      <c r="R36" s="19">
        <v>0</v>
      </c>
      <c r="S36" s="36">
        <v>-0.4</v>
      </c>
      <c r="T36" s="19">
        <v>-9.9999999999999978E-2</v>
      </c>
      <c r="U36" s="20">
        <v>0</v>
      </c>
      <c r="V36" s="19">
        <v>0</v>
      </c>
      <c r="W36" s="19">
        <v>0</v>
      </c>
      <c r="X36" s="19">
        <v>0</v>
      </c>
      <c r="Y36" s="19">
        <f t="shared" si="8"/>
        <v>0</v>
      </c>
      <c r="Z36" s="19">
        <f t="shared" si="8"/>
        <v>0</v>
      </c>
      <c r="AA36" s="19">
        <f t="shared" si="8"/>
        <v>0</v>
      </c>
      <c r="AB36" s="19">
        <f t="shared" si="8"/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4">
        <v>0</v>
      </c>
      <c r="AI36" s="19">
        <v>0</v>
      </c>
      <c r="AJ36" s="19">
        <v>-22.6</v>
      </c>
      <c r="AK36" s="19">
        <v>0</v>
      </c>
      <c r="AM36" s="4"/>
      <c r="AO36" s="18"/>
    </row>
    <row r="37" spans="3:41" s="3" customFormat="1" ht="16.5" x14ac:dyDescent="0.3">
      <c r="C37" s="33" t="s">
        <v>39</v>
      </c>
      <c r="D37" s="14">
        <v>321</v>
      </c>
      <c r="E37" s="14">
        <v>163.69999999999999</v>
      </c>
      <c r="F37" s="14">
        <v>8.9000000000000057</v>
      </c>
      <c r="G37" s="14">
        <v>120.5</v>
      </c>
      <c r="H37" s="19">
        <v>-9.0000000000000284</v>
      </c>
      <c r="I37" s="14">
        <v>325.5</v>
      </c>
      <c r="J37" s="14">
        <v>2.3999999999999773</v>
      </c>
      <c r="K37" s="14">
        <v>252.5</v>
      </c>
      <c r="L37" s="14">
        <f t="shared" ref="L37:AK37" si="9">SUM(L38:L44)</f>
        <v>-515.5</v>
      </c>
      <c r="M37" s="14">
        <f t="shared" si="9"/>
        <v>29.299999999999997</v>
      </c>
      <c r="N37" s="14">
        <f t="shared" si="9"/>
        <v>558.30000000000007</v>
      </c>
      <c r="O37" s="14">
        <f t="shared" si="9"/>
        <v>-118.10000000000007</v>
      </c>
      <c r="P37" s="14">
        <v>98.299999999999841</v>
      </c>
      <c r="Q37" s="14">
        <f t="shared" si="9"/>
        <v>-151.60000000000002</v>
      </c>
      <c r="R37" s="14">
        <f t="shared" si="9"/>
        <v>-411</v>
      </c>
      <c r="S37" s="14">
        <f t="shared" si="9"/>
        <v>-19.100000000000005</v>
      </c>
      <c r="T37" s="14">
        <f t="shared" si="9"/>
        <v>99.69999999999996</v>
      </c>
      <c r="U37" s="47">
        <f t="shared" si="9"/>
        <v>392.79999999999995</v>
      </c>
      <c r="V37" s="14">
        <f t="shared" si="9"/>
        <v>-229.79999999999995</v>
      </c>
      <c r="W37" s="14">
        <f t="shared" si="9"/>
        <v>159.39999999999992</v>
      </c>
      <c r="X37" s="14">
        <f t="shared" si="9"/>
        <v>50.500000000000099</v>
      </c>
      <c r="Y37" s="14">
        <f t="shared" si="9"/>
        <v>310.8</v>
      </c>
      <c r="Z37" s="14">
        <f t="shared" si="9"/>
        <v>117.20000000000005</v>
      </c>
      <c r="AA37" s="14">
        <f t="shared" si="9"/>
        <v>-13.700000000000017</v>
      </c>
      <c r="AB37" s="14">
        <f t="shared" si="9"/>
        <v>-52.599999999999994</v>
      </c>
      <c r="AC37" s="19">
        <f t="shared" si="9"/>
        <v>332.70000000000005</v>
      </c>
      <c r="AD37" s="19">
        <f t="shared" si="9"/>
        <v>148.49999999999994</v>
      </c>
      <c r="AE37" s="19">
        <f t="shared" si="9"/>
        <v>20.200000000000045</v>
      </c>
      <c r="AF37" s="19">
        <f t="shared" si="9"/>
        <v>-56.100000000000023</v>
      </c>
      <c r="AG37" s="19">
        <f t="shared" si="9"/>
        <v>371.2</v>
      </c>
      <c r="AH37" s="19">
        <f t="shared" si="9"/>
        <v>-109.69999999999999</v>
      </c>
      <c r="AI37" s="19">
        <f t="shared" si="9"/>
        <v>78.900000000000063</v>
      </c>
      <c r="AJ37" s="19">
        <f t="shared" si="9"/>
        <v>-432.30000000000013</v>
      </c>
      <c r="AK37" s="19">
        <f t="shared" si="9"/>
        <v>257.60000000000002</v>
      </c>
      <c r="AL37" s="19"/>
      <c r="AM37" s="4"/>
      <c r="AO37" s="18"/>
    </row>
    <row r="38" spans="3:41" s="3" customFormat="1" ht="16.5" x14ac:dyDescent="0.3">
      <c r="C38" s="39" t="s">
        <v>40</v>
      </c>
      <c r="D38" s="22">
        <v>3212</v>
      </c>
      <c r="E38" s="22">
        <v>87.4</v>
      </c>
      <c r="F38" s="22">
        <v>-37.5</v>
      </c>
      <c r="G38" s="22">
        <v>120.8</v>
      </c>
      <c r="H38" s="22">
        <v>-46.2</v>
      </c>
      <c r="I38" s="25">
        <v>259</v>
      </c>
      <c r="J38" s="22">
        <v>-48.1</v>
      </c>
      <c r="K38" s="22">
        <v>183.4</v>
      </c>
      <c r="L38" s="22">
        <v>-385.6</v>
      </c>
      <c r="M38" s="24">
        <v>11.6</v>
      </c>
      <c r="N38" s="22">
        <v>-7.1999999999999797</v>
      </c>
      <c r="O38" s="25">
        <v>-169.1</v>
      </c>
      <c r="P38" s="22">
        <v>548.20000000000005</v>
      </c>
      <c r="Q38" s="22">
        <v>-79.400000000000006</v>
      </c>
      <c r="R38" s="25">
        <v>-379.5</v>
      </c>
      <c r="S38" s="26">
        <v>-41.2</v>
      </c>
      <c r="T38" s="25">
        <v>132.39999999999998</v>
      </c>
      <c r="U38" s="27">
        <v>398.29999999999995</v>
      </c>
      <c r="V38" s="25">
        <v>-240.09999999999997</v>
      </c>
      <c r="W38" s="22">
        <v>92.39999999999992</v>
      </c>
      <c r="X38" s="22">
        <v>-129.39999999999986</v>
      </c>
      <c r="Y38" s="25">
        <v>288.3</v>
      </c>
      <c r="Z38" s="25">
        <v>78.900000000000034</v>
      </c>
      <c r="AA38" s="25">
        <v>-75.300000000000011</v>
      </c>
      <c r="AB38" s="25">
        <v>-196.2</v>
      </c>
      <c r="AC38" s="25">
        <v>319.60000000000002</v>
      </c>
      <c r="AD38" s="22">
        <v>94.199999999999932</v>
      </c>
      <c r="AE38" s="25">
        <v>-161.69999999999996</v>
      </c>
      <c r="AF38" s="22">
        <v>-100</v>
      </c>
      <c r="AG38" s="25">
        <v>298.5</v>
      </c>
      <c r="AH38" s="22">
        <v>-142.80000000000001</v>
      </c>
      <c r="AI38" s="25">
        <v>46.500000000000057</v>
      </c>
      <c r="AJ38" s="25">
        <v>-505.30000000000007</v>
      </c>
      <c r="AK38" s="48">
        <f>[3]Table3!$L$50</f>
        <v>244.1</v>
      </c>
      <c r="AM38" s="4"/>
      <c r="AO38" s="18"/>
    </row>
    <row r="39" spans="3:41" s="3" customFormat="1" ht="16.5" x14ac:dyDescent="0.3">
      <c r="C39" s="39" t="s">
        <v>41</v>
      </c>
      <c r="D39" s="22">
        <v>3213</v>
      </c>
      <c r="E39" s="22">
        <v>0</v>
      </c>
      <c r="F39" s="22">
        <v>0</v>
      </c>
      <c r="G39" s="22">
        <v>0</v>
      </c>
      <c r="H39" s="22">
        <v>0</v>
      </c>
      <c r="I39" s="25">
        <v>0</v>
      </c>
      <c r="J39" s="22">
        <v>0</v>
      </c>
      <c r="K39" s="22">
        <v>0</v>
      </c>
      <c r="L39" s="22">
        <v>0</v>
      </c>
      <c r="M39" s="24">
        <v>0</v>
      </c>
      <c r="N39" s="22">
        <v>0</v>
      </c>
      <c r="O39" s="25">
        <v>0</v>
      </c>
      <c r="P39" s="22">
        <v>0</v>
      </c>
      <c r="Q39" s="22">
        <v>0</v>
      </c>
      <c r="R39" s="25">
        <v>0</v>
      </c>
      <c r="S39" s="26">
        <v>0</v>
      </c>
      <c r="T39" s="25">
        <v>0</v>
      </c>
      <c r="U39" s="27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2">
        <v>0</v>
      </c>
      <c r="AE39" s="25">
        <v>0</v>
      </c>
      <c r="AF39" s="22">
        <v>0</v>
      </c>
      <c r="AG39" s="25">
        <v>0</v>
      </c>
      <c r="AH39" s="22">
        <v>0</v>
      </c>
      <c r="AI39" s="25">
        <v>0</v>
      </c>
      <c r="AJ39" s="25">
        <v>0</v>
      </c>
      <c r="AK39" s="48">
        <f>[3]Table3!$L$51</f>
        <v>0</v>
      </c>
      <c r="AM39" s="4"/>
      <c r="AO39" s="18"/>
    </row>
    <row r="40" spans="3:41" s="3" customFormat="1" ht="16.5" x14ac:dyDescent="0.3">
      <c r="C40" s="39" t="s">
        <v>42</v>
      </c>
      <c r="D40" s="22">
        <v>3214</v>
      </c>
      <c r="E40" s="22">
        <v>76.3</v>
      </c>
      <c r="F40" s="22">
        <v>46.4</v>
      </c>
      <c r="G40" s="22">
        <v>-0.29999999999999716</v>
      </c>
      <c r="H40" s="22">
        <v>37.200000000000003</v>
      </c>
      <c r="I40" s="25">
        <v>66.5</v>
      </c>
      <c r="J40" s="22">
        <v>50.5</v>
      </c>
      <c r="K40" s="22">
        <v>69.099999999999994</v>
      </c>
      <c r="L40" s="22">
        <v>-129.9</v>
      </c>
      <c r="M40" s="24">
        <v>17.7</v>
      </c>
      <c r="N40" s="22">
        <v>23.8</v>
      </c>
      <c r="O40" s="25">
        <v>50.3</v>
      </c>
      <c r="P40" s="22">
        <v>33.700000000000003</v>
      </c>
      <c r="Q40" s="22">
        <v>-72.2</v>
      </c>
      <c r="R40" s="25">
        <v>110</v>
      </c>
      <c r="S40" s="26">
        <v>4.3</v>
      </c>
      <c r="T40" s="25">
        <v>10.899999999999984</v>
      </c>
      <c r="U40" s="27">
        <v>-5.6999999999999984</v>
      </c>
      <c r="V40" s="25">
        <v>8.3999999999999986</v>
      </c>
      <c r="W40" s="22">
        <v>58.1</v>
      </c>
      <c r="X40" s="22">
        <v>108.49999999999997</v>
      </c>
      <c r="Y40" s="25">
        <v>5.0999999999999979</v>
      </c>
      <c r="Z40" s="25">
        <v>0.19999999999999751</v>
      </c>
      <c r="AA40" s="25">
        <v>39</v>
      </c>
      <c r="AB40" s="25">
        <v>221.7</v>
      </c>
      <c r="AC40" s="25">
        <v>13.1</v>
      </c>
      <c r="AD40" s="22">
        <v>54.300000000000004</v>
      </c>
      <c r="AE40" s="25">
        <v>181.9</v>
      </c>
      <c r="AF40" s="22">
        <v>43.899999999999977</v>
      </c>
      <c r="AG40" s="25">
        <v>72.7</v>
      </c>
      <c r="AH40" s="22">
        <v>-15.29999999999999</v>
      </c>
      <c r="AI40" s="25">
        <v>13.899999999999999</v>
      </c>
      <c r="AJ40" s="25">
        <v>3.8999999999999915</v>
      </c>
      <c r="AK40" s="48">
        <f>[3]Table3!$L$52</f>
        <v>1.500000000000002</v>
      </c>
      <c r="AM40" s="4"/>
      <c r="AO40" s="18"/>
    </row>
    <row r="41" spans="3:41" s="3" customFormat="1" ht="16.5" x14ac:dyDescent="0.3">
      <c r="C41" s="39" t="s">
        <v>43</v>
      </c>
      <c r="D41" s="22">
        <v>3215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32">
        <v>0</v>
      </c>
      <c r="N41" s="22">
        <v>541.70000000000005</v>
      </c>
      <c r="O41" s="25">
        <v>0.69999999999993179</v>
      </c>
      <c r="P41" s="22">
        <v>-483.6</v>
      </c>
      <c r="Q41" s="25">
        <v>0</v>
      </c>
      <c r="R41" s="25">
        <v>-141.5</v>
      </c>
      <c r="S41" s="26">
        <v>18.2</v>
      </c>
      <c r="T41" s="25">
        <v>-43.5</v>
      </c>
      <c r="U41" s="27">
        <v>0.2</v>
      </c>
      <c r="V41" s="25">
        <v>1.9000000000000001</v>
      </c>
      <c r="W41" s="22">
        <v>8.9</v>
      </c>
      <c r="X41" s="22">
        <v>71.399999999999991</v>
      </c>
      <c r="Y41" s="25">
        <v>17.399999999999999</v>
      </c>
      <c r="Z41" s="25">
        <v>38.1</v>
      </c>
      <c r="AA41" s="25">
        <v>22.599999999999994</v>
      </c>
      <c r="AB41" s="25">
        <v>-78.099999999999994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2">
        <v>48.4</v>
      </c>
      <c r="AI41" s="25">
        <v>18.500000000000007</v>
      </c>
      <c r="AJ41" s="25">
        <v>91.699999999999989</v>
      </c>
      <c r="AK41" s="48">
        <f>[3]Table3!$L$53</f>
        <v>12</v>
      </c>
      <c r="AM41" s="4"/>
      <c r="AO41" s="18"/>
    </row>
    <row r="42" spans="3:41" s="3" customFormat="1" ht="16.5" x14ac:dyDescent="0.3">
      <c r="C42" s="39" t="s">
        <v>44</v>
      </c>
      <c r="D42" s="22">
        <v>3216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32">
        <v>0</v>
      </c>
      <c r="N42" s="32">
        <v>0</v>
      </c>
      <c r="O42" s="25">
        <v>0</v>
      </c>
      <c r="P42" s="25">
        <v>0</v>
      </c>
      <c r="Q42" s="25">
        <v>0</v>
      </c>
      <c r="R42" s="25">
        <v>0</v>
      </c>
      <c r="S42" s="26">
        <v>0</v>
      </c>
      <c r="T42" s="25">
        <v>0</v>
      </c>
      <c r="U42" s="27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2">
        <v>0</v>
      </c>
      <c r="AI42" s="25">
        <v>0</v>
      </c>
      <c r="AJ42" s="25">
        <v>0</v>
      </c>
      <c r="AK42" s="48">
        <f>[3]Table3!$L$54</f>
        <v>0</v>
      </c>
      <c r="AM42" s="4"/>
      <c r="AO42" s="18"/>
    </row>
    <row r="43" spans="3:41" s="3" customFormat="1" ht="16.5" x14ac:dyDescent="0.3">
      <c r="C43" s="39" t="s">
        <v>45</v>
      </c>
      <c r="D43" s="22">
        <v>3217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32">
        <v>0</v>
      </c>
      <c r="N43" s="32">
        <v>0</v>
      </c>
      <c r="O43" s="25">
        <v>0</v>
      </c>
      <c r="P43" s="25">
        <v>0</v>
      </c>
      <c r="Q43" s="25">
        <v>0</v>
      </c>
      <c r="R43" s="25">
        <v>0</v>
      </c>
      <c r="S43" s="26">
        <v>0</v>
      </c>
      <c r="T43" s="25">
        <v>0</v>
      </c>
      <c r="U43" s="27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2">
        <v>0</v>
      </c>
      <c r="AI43" s="25">
        <v>0</v>
      </c>
      <c r="AJ43" s="25">
        <v>0</v>
      </c>
      <c r="AK43" s="48">
        <f>[3]Table3!$L$55</f>
        <v>0</v>
      </c>
      <c r="AM43" s="4"/>
      <c r="AO43" s="18"/>
    </row>
    <row r="44" spans="3:41" s="3" customFormat="1" ht="16.5" x14ac:dyDescent="0.3">
      <c r="C44" s="39" t="s">
        <v>46</v>
      </c>
      <c r="D44" s="22">
        <v>3218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32">
        <v>0</v>
      </c>
      <c r="N44" s="32">
        <v>0</v>
      </c>
      <c r="O44" s="25">
        <v>0</v>
      </c>
      <c r="P44" s="25">
        <v>0</v>
      </c>
      <c r="Q44" s="25">
        <v>0</v>
      </c>
      <c r="R44" s="25">
        <v>0</v>
      </c>
      <c r="S44" s="26">
        <v>-0.4</v>
      </c>
      <c r="T44" s="25">
        <v>-9.9999999999999978E-2</v>
      </c>
      <c r="U44" s="27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2">
        <v>0</v>
      </c>
      <c r="AI44" s="25">
        <v>0</v>
      </c>
      <c r="AJ44" s="25">
        <v>-22.6</v>
      </c>
      <c r="AK44" s="48">
        <f>[3]Table3!$L$55</f>
        <v>0</v>
      </c>
      <c r="AM44" s="4"/>
      <c r="AO44" s="18"/>
    </row>
    <row r="45" spans="3:41" s="3" customFormat="1" ht="16.5" x14ac:dyDescent="0.3">
      <c r="C45" s="33" t="s">
        <v>47</v>
      </c>
      <c r="D45" s="14">
        <v>322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19">
        <v>0</v>
      </c>
      <c r="U45" s="20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/>
      <c r="AM45" s="4"/>
      <c r="AO45" s="18"/>
    </row>
    <row r="46" spans="3:41" s="3" customFormat="1" ht="16.5" x14ac:dyDescent="0.3">
      <c r="C46" s="39" t="s">
        <v>40</v>
      </c>
      <c r="D46" s="22">
        <v>3222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25">
        <v>0</v>
      </c>
      <c r="U46" s="27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/>
      <c r="AM46" s="4"/>
      <c r="AO46" s="18"/>
    </row>
    <row r="47" spans="3:41" s="3" customFormat="1" ht="16.5" x14ac:dyDescent="0.3">
      <c r="C47" s="39" t="s">
        <v>41</v>
      </c>
      <c r="D47" s="22">
        <v>3223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25">
        <v>0</v>
      </c>
      <c r="U47" s="27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/>
      <c r="AM47" s="4"/>
      <c r="AO47" s="18"/>
    </row>
    <row r="48" spans="3:41" s="3" customFormat="1" ht="16.5" x14ac:dyDescent="0.3">
      <c r="C48" s="39" t="s">
        <v>42</v>
      </c>
      <c r="D48" s="22">
        <v>3224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25">
        <v>0</v>
      </c>
      <c r="U48" s="27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/>
      <c r="AM48" s="4"/>
      <c r="AO48" s="18"/>
    </row>
    <row r="49" spans="3:41" s="3" customFormat="1" ht="16.5" x14ac:dyDescent="0.3">
      <c r="C49" s="39" t="s">
        <v>43</v>
      </c>
      <c r="D49" s="22">
        <v>3225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25">
        <v>0</v>
      </c>
      <c r="U49" s="27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/>
      <c r="AM49" s="4"/>
      <c r="AO49" s="18"/>
    </row>
    <row r="50" spans="3:41" s="3" customFormat="1" ht="16.5" x14ac:dyDescent="0.3">
      <c r="C50" s="39" t="s">
        <v>44</v>
      </c>
      <c r="D50" s="22">
        <v>3226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25">
        <v>0</v>
      </c>
      <c r="U50" s="27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/>
      <c r="AM50" s="4"/>
      <c r="AO50" s="18"/>
    </row>
    <row r="51" spans="3:41" s="3" customFormat="1" ht="16.5" x14ac:dyDescent="0.3">
      <c r="C51" s="39" t="s">
        <v>45</v>
      </c>
      <c r="D51" s="22">
        <v>3227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25">
        <v>0</v>
      </c>
      <c r="U51" s="27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/>
      <c r="AM51" s="4"/>
      <c r="AO51" s="18"/>
    </row>
    <row r="52" spans="3:41" s="3" customFormat="1" ht="16.5" x14ac:dyDescent="0.3">
      <c r="C52" s="39" t="s">
        <v>46</v>
      </c>
      <c r="D52" s="22">
        <v>3228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25">
        <v>0</v>
      </c>
      <c r="U52" s="27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/>
      <c r="AM52" s="4"/>
      <c r="AO52" s="18"/>
    </row>
    <row r="53" spans="3:41" s="3" customFormat="1" ht="16.5" x14ac:dyDescent="0.3">
      <c r="C53" s="49" t="s">
        <v>48</v>
      </c>
      <c r="D53" s="14">
        <v>323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25">
        <v>0</v>
      </c>
      <c r="U53" s="27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/>
      <c r="AM53" s="4"/>
      <c r="AO53" s="18"/>
    </row>
    <row r="54" spans="3:41" s="3" customFormat="1" ht="16.5" x14ac:dyDescent="0.3">
      <c r="C54" s="33" t="s">
        <v>49</v>
      </c>
      <c r="D54" s="14">
        <v>33</v>
      </c>
      <c r="E54" s="19">
        <v>-12.6</v>
      </c>
      <c r="F54" s="19">
        <v>-25.4</v>
      </c>
      <c r="G54" s="19">
        <v>-14.1</v>
      </c>
      <c r="H54" s="19">
        <v>-30.2</v>
      </c>
      <c r="I54" s="19">
        <v>9.1</v>
      </c>
      <c r="J54" s="19">
        <v>-30.9</v>
      </c>
      <c r="K54" s="19">
        <v>41.2</v>
      </c>
      <c r="L54" s="19">
        <v>-7.2</v>
      </c>
      <c r="M54" s="19">
        <f t="shared" ref="M54:AJ54" si="10">SUM(M55:M61)</f>
        <v>2.5</v>
      </c>
      <c r="N54" s="19">
        <f t="shared" si="10"/>
        <v>563</v>
      </c>
      <c r="O54" s="19">
        <f t="shared" si="10"/>
        <v>211.8</v>
      </c>
      <c r="P54" s="19">
        <v>173.9</v>
      </c>
      <c r="Q54" s="19">
        <f t="shared" si="10"/>
        <v>-154.69999999999999</v>
      </c>
      <c r="R54" s="19">
        <f t="shared" si="10"/>
        <v>23.099999999999987</v>
      </c>
      <c r="S54" s="19">
        <f t="shared" si="10"/>
        <v>343.6</v>
      </c>
      <c r="T54" s="19">
        <f t="shared" si="10"/>
        <v>479.9</v>
      </c>
      <c r="U54" s="20">
        <f t="shared" si="10"/>
        <v>477.79999999999995</v>
      </c>
      <c r="V54" s="19">
        <f t="shared" si="10"/>
        <v>51.700000000000038</v>
      </c>
      <c r="W54" s="19">
        <f t="shared" si="10"/>
        <v>382.80000000000013</v>
      </c>
      <c r="X54" s="19">
        <f t="shared" si="10"/>
        <v>395.79999999999973</v>
      </c>
      <c r="Y54" s="19">
        <f t="shared" si="10"/>
        <v>47.2</v>
      </c>
      <c r="Z54" s="19">
        <f t="shared" si="10"/>
        <v>201.8</v>
      </c>
      <c r="AA54" s="19">
        <f t="shared" si="10"/>
        <v>102.5</v>
      </c>
      <c r="AB54" s="19">
        <f t="shared" si="10"/>
        <v>221.09999999999994</v>
      </c>
      <c r="AC54" s="19">
        <f t="shared" si="10"/>
        <v>52.5</v>
      </c>
      <c r="AD54" s="19">
        <f t="shared" si="10"/>
        <v>121</v>
      </c>
      <c r="AE54" s="19">
        <f t="shared" si="10"/>
        <v>316.69999999999993</v>
      </c>
      <c r="AF54" s="19">
        <f t="shared" si="10"/>
        <v>109.80000000000001</v>
      </c>
      <c r="AG54" s="19">
        <f t="shared" si="10"/>
        <v>64.900000000000006</v>
      </c>
      <c r="AH54" s="19">
        <f t="shared" si="10"/>
        <v>-127.49999999999999</v>
      </c>
      <c r="AI54" s="19">
        <f t="shared" si="10"/>
        <v>45.399999999999963</v>
      </c>
      <c r="AJ54" s="19">
        <f t="shared" si="10"/>
        <v>229</v>
      </c>
      <c r="AK54" s="19">
        <f>SUM(AK55:AK61)</f>
        <v>153.10000000000002</v>
      </c>
      <c r="AL54" s="19"/>
      <c r="AM54" s="4"/>
      <c r="AO54" s="18"/>
    </row>
    <row r="55" spans="3:41" s="3" customFormat="1" ht="16.5" x14ac:dyDescent="0.3">
      <c r="C55" s="33" t="s">
        <v>50</v>
      </c>
      <c r="D55" s="14">
        <v>3302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f t="shared" ref="M55:O61" si="11">M63+M71</f>
        <v>0</v>
      </c>
      <c r="N55" s="19">
        <f t="shared" si="11"/>
        <v>0</v>
      </c>
      <c r="O55" s="19">
        <f t="shared" si="11"/>
        <v>0</v>
      </c>
      <c r="P55" s="19">
        <v>0</v>
      </c>
      <c r="Q55" s="19">
        <v>0</v>
      </c>
      <c r="R55" s="19">
        <v>0</v>
      </c>
      <c r="S55" s="36">
        <v>0</v>
      </c>
      <c r="T55" s="19">
        <v>0</v>
      </c>
      <c r="U55" s="20">
        <v>0</v>
      </c>
      <c r="V55" s="19">
        <v>0</v>
      </c>
      <c r="W55" s="19">
        <v>0</v>
      </c>
      <c r="X55" s="19">
        <v>0</v>
      </c>
      <c r="Y55" s="19">
        <f>SUM(Y63,Y71)</f>
        <v>0</v>
      </c>
      <c r="Z55" s="19">
        <f>SUM(Z63,Z71)</f>
        <v>0</v>
      </c>
      <c r="AA55" s="19">
        <f>SUM(AA63,AA71)</f>
        <v>0</v>
      </c>
      <c r="AB55" s="19">
        <f>SUM(AB63,AB71)</f>
        <v>0</v>
      </c>
      <c r="AC55" s="19">
        <f>SUM(AC63,AC71)</f>
        <v>0</v>
      </c>
      <c r="AD55" s="19">
        <v>0</v>
      </c>
      <c r="AE55" s="19">
        <v>0</v>
      </c>
      <c r="AF55" s="14">
        <v>0</v>
      </c>
      <c r="AG55" s="19">
        <v>0</v>
      </c>
      <c r="AH55" s="14">
        <v>0</v>
      </c>
      <c r="AI55" s="19">
        <v>0</v>
      </c>
      <c r="AJ55" s="14">
        <v>0</v>
      </c>
      <c r="AK55" s="14">
        <v>0</v>
      </c>
      <c r="AM55" s="4"/>
      <c r="AO55" s="18"/>
    </row>
    <row r="56" spans="3:41" s="3" customFormat="1" ht="16.5" x14ac:dyDescent="0.3">
      <c r="C56" s="33" t="s">
        <v>51</v>
      </c>
      <c r="D56" s="14">
        <v>3303</v>
      </c>
      <c r="E56" s="19">
        <v>-11.9</v>
      </c>
      <c r="F56" s="19">
        <v>-8.5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-20</v>
      </c>
      <c r="M56" s="19">
        <f t="shared" si="11"/>
        <v>-10</v>
      </c>
      <c r="N56" s="19">
        <f t="shared" si="11"/>
        <v>550.9</v>
      </c>
      <c r="O56" s="19">
        <f t="shared" si="11"/>
        <v>182.9</v>
      </c>
      <c r="P56" s="19">
        <v>-30</v>
      </c>
      <c r="Q56" s="19">
        <v>-8</v>
      </c>
      <c r="R56" s="19">
        <v>-10</v>
      </c>
      <c r="S56" s="36">
        <v>55.6</v>
      </c>
      <c r="T56" s="19">
        <v>186.9</v>
      </c>
      <c r="U56" s="20">
        <v>55</v>
      </c>
      <c r="V56" s="19">
        <v>31.400000000000006</v>
      </c>
      <c r="W56" s="14">
        <v>56.799999999999983</v>
      </c>
      <c r="X56" s="14">
        <v>-6.2999999999999829</v>
      </c>
      <c r="Y56" s="19">
        <f t="shared" ref="Y56:AC61" si="12">SUM(Y64,Y72)</f>
        <v>6.8000000000000007</v>
      </c>
      <c r="Z56" s="19">
        <f t="shared" si="12"/>
        <v>133.5</v>
      </c>
      <c r="AA56" s="19">
        <f t="shared" si="12"/>
        <v>-3.2000000000000028</v>
      </c>
      <c r="AB56" s="19">
        <f t="shared" si="12"/>
        <v>10.600000000000009</v>
      </c>
      <c r="AC56" s="19">
        <f t="shared" si="12"/>
        <v>17.8</v>
      </c>
      <c r="AD56" s="19">
        <v>17.7</v>
      </c>
      <c r="AE56" s="19">
        <v>-11.100000000000001</v>
      </c>
      <c r="AF56" s="14">
        <v>-10.300000000000004</v>
      </c>
      <c r="AG56" s="19">
        <v>0</v>
      </c>
      <c r="AH56" s="14">
        <v>-77.599999999999994</v>
      </c>
      <c r="AI56" s="19">
        <v>23.099999999999994</v>
      </c>
      <c r="AJ56" s="14">
        <v>152.6</v>
      </c>
      <c r="AK56" s="14">
        <v>222.8</v>
      </c>
      <c r="AM56" s="4"/>
      <c r="AO56" s="18"/>
    </row>
    <row r="57" spans="3:41" s="3" customFormat="1" ht="16.5" x14ac:dyDescent="0.3">
      <c r="C57" s="33" t="s">
        <v>52</v>
      </c>
      <c r="D57" s="14">
        <v>3304</v>
      </c>
      <c r="E57" s="19">
        <v>-0.70000000000000073</v>
      </c>
      <c r="F57" s="19">
        <v>-16.899999999999999</v>
      </c>
      <c r="G57" s="19">
        <v>-14.1</v>
      </c>
      <c r="H57" s="19">
        <v>-30.2</v>
      </c>
      <c r="I57" s="19">
        <v>9.1</v>
      </c>
      <c r="J57" s="19">
        <v>-30.9</v>
      </c>
      <c r="K57" s="19">
        <v>41.2</v>
      </c>
      <c r="L57" s="19">
        <v>12.8</v>
      </c>
      <c r="M57" s="19">
        <f t="shared" si="11"/>
        <v>12.5</v>
      </c>
      <c r="N57" s="19">
        <f t="shared" si="11"/>
        <v>12.099999999999998</v>
      </c>
      <c r="O57" s="19">
        <f t="shared" si="11"/>
        <v>28.9</v>
      </c>
      <c r="P57" s="19">
        <v>226.3</v>
      </c>
      <c r="Q57" s="19">
        <v>23.8</v>
      </c>
      <c r="R57" s="19">
        <v>39.4</v>
      </c>
      <c r="S57" s="36">
        <v>306.5</v>
      </c>
      <c r="T57" s="19">
        <v>295.79999999999995</v>
      </c>
      <c r="U57" s="20">
        <v>427.4</v>
      </c>
      <c r="V57" s="19">
        <v>23.900000000000034</v>
      </c>
      <c r="W57" s="14">
        <v>317.80000000000013</v>
      </c>
      <c r="X57" s="14">
        <v>402.09999999999968</v>
      </c>
      <c r="Y57" s="19">
        <f t="shared" si="12"/>
        <v>40.4</v>
      </c>
      <c r="Z57" s="19">
        <f t="shared" si="12"/>
        <v>79.700000000000017</v>
      </c>
      <c r="AA57" s="19">
        <f t="shared" si="12"/>
        <v>108.3</v>
      </c>
      <c r="AB57" s="19">
        <f t="shared" si="12"/>
        <v>215.89999999999992</v>
      </c>
      <c r="AC57" s="19">
        <f t="shared" si="12"/>
        <v>37.199999999999996</v>
      </c>
      <c r="AD57" s="19">
        <v>104.19999999999999</v>
      </c>
      <c r="AE57" s="19">
        <v>324.39999999999998</v>
      </c>
      <c r="AF57" s="14">
        <v>120.10000000000002</v>
      </c>
      <c r="AG57" s="19">
        <v>64.900000000000006</v>
      </c>
      <c r="AH57" s="14">
        <v>-24.399999999999991</v>
      </c>
      <c r="AI57" s="19">
        <v>32.699999999999974</v>
      </c>
      <c r="AJ57" s="14">
        <v>40.5</v>
      </c>
      <c r="AK57" s="14">
        <v>-60.500000000000007</v>
      </c>
      <c r="AM57" s="4"/>
      <c r="AO57" s="18"/>
    </row>
    <row r="58" spans="3:41" s="3" customFormat="1" ht="16.5" x14ac:dyDescent="0.3">
      <c r="C58" s="33" t="s">
        <v>53</v>
      </c>
      <c r="D58" s="14">
        <v>3305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f t="shared" si="11"/>
        <v>0</v>
      </c>
      <c r="N58" s="19">
        <f t="shared" si="11"/>
        <v>0</v>
      </c>
      <c r="O58" s="19">
        <f t="shared" si="11"/>
        <v>0</v>
      </c>
      <c r="P58" s="19">
        <v>0</v>
      </c>
      <c r="Q58" s="19">
        <v>0</v>
      </c>
      <c r="R58" s="19">
        <v>0</v>
      </c>
      <c r="S58" s="36">
        <v>0</v>
      </c>
      <c r="T58" s="19">
        <v>0</v>
      </c>
      <c r="U58" s="20">
        <v>0</v>
      </c>
      <c r="V58" s="19">
        <v>0</v>
      </c>
      <c r="W58" s="19">
        <v>0</v>
      </c>
      <c r="X58" s="19">
        <v>0</v>
      </c>
      <c r="Y58" s="19">
        <f t="shared" si="12"/>
        <v>0</v>
      </c>
      <c r="Z58" s="19">
        <f t="shared" si="12"/>
        <v>0</v>
      </c>
      <c r="AA58" s="19">
        <f t="shared" si="12"/>
        <v>0</v>
      </c>
      <c r="AB58" s="19">
        <f t="shared" si="12"/>
        <v>0</v>
      </c>
      <c r="AC58" s="19">
        <f t="shared" si="12"/>
        <v>0</v>
      </c>
      <c r="AD58" s="19">
        <v>0</v>
      </c>
      <c r="AE58" s="19">
        <v>0</v>
      </c>
      <c r="AF58" s="14">
        <v>0</v>
      </c>
      <c r="AG58" s="19">
        <v>0</v>
      </c>
      <c r="AH58" s="14">
        <v>0</v>
      </c>
      <c r="AI58" s="19">
        <v>0</v>
      </c>
      <c r="AJ58" s="14">
        <v>0</v>
      </c>
      <c r="AK58" s="14">
        <v>0</v>
      </c>
      <c r="AM58" s="4"/>
      <c r="AO58" s="18"/>
    </row>
    <row r="59" spans="3:41" s="3" customFormat="1" ht="16.5" x14ac:dyDescent="0.3">
      <c r="C59" s="33" t="s">
        <v>54</v>
      </c>
      <c r="D59" s="14">
        <v>3306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f t="shared" si="11"/>
        <v>0</v>
      </c>
      <c r="N59" s="19">
        <f t="shared" si="11"/>
        <v>0</v>
      </c>
      <c r="O59" s="19">
        <f t="shared" si="11"/>
        <v>0</v>
      </c>
      <c r="P59" s="19">
        <v>0</v>
      </c>
      <c r="Q59" s="19">
        <v>0</v>
      </c>
      <c r="R59" s="19">
        <v>0</v>
      </c>
      <c r="S59" s="36">
        <v>0</v>
      </c>
      <c r="T59" s="19">
        <v>0</v>
      </c>
      <c r="U59" s="20">
        <v>0</v>
      </c>
      <c r="V59" s="19">
        <v>0</v>
      </c>
      <c r="W59" s="19">
        <v>0</v>
      </c>
      <c r="X59" s="19">
        <v>0</v>
      </c>
      <c r="Y59" s="19">
        <f t="shared" si="12"/>
        <v>0</v>
      </c>
      <c r="Z59" s="19">
        <f t="shared" si="12"/>
        <v>0</v>
      </c>
      <c r="AA59" s="19">
        <f t="shared" si="12"/>
        <v>0</v>
      </c>
      <c r="AB59" s="19">
        <f t="shared" si="12"/>
        <v>0</v>
      </c>
      <c r="AC59" s="19">
        <f t="shared" si="12"/>
        <v>0</v>
      </c>
      <c r="AD59" s="19">
        <v>0</v>
      </c>
      <c r="AE59" s="19">
        <v>0</v>
      </c>
      <c r="AF59" s="14">
        <v>0</v>
      </c>
      <c r="AG59" s="19">
        <v>0</v>
      </c>
      <c r="AH59" s="14">
        <v>0</v>
      </c>
      <c r="AI59" s="19">
        <v>0</v>
      </c>
      <c r="AJ59" s="14">
        <v>0</v>
      </c>
      <c r="AK59" s="14">
        <v>0</v>
      </c>
      <c r="AM59" s="4"/>
      <c r="AO59" s="18"/>
    </row>
    <row r="60" spans="3:41" s="3" customFormat="1" ht="16.5" x14ac:dyDescent="0.3">
      <c r="C60" s="33" t="s">
        <v>55</v>
      </c>
      <c r="D60" s="14">
        <v>3307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f t="shared" si="11"/>
        <v>0</v>
      </c>
      <c r="N60" s="19">
        <f t="shared" si="11"/>
        <v>0</v>
      </c>
      <c r="O60" s="19">
        <f t="shared" si="11"/>
        <v>0</v>
      </c>
      <c r="P60" s="19">
        <v>-22.4</v>
      </c>
      <c r="Q60" s="14">
        <v>-170.5</v>
      </c>
      <c r="R60" s="19">
        <v>-6.3000000000000114</v>
      </c>
      <c r="S60" s="36">
        <v>-18.5</v>
      </c>
      <c r="T60" s="19">
        <v>-2.7999999999999829</v>
      </c>
      <c r="U60" s="20">
        <v>-4.5999999999999996</v>
      </c>
      <c r="V60" s="19">
        <v>-3.5999999999999996</v>
      </c>
      <c r="W60" s="14">
        <v>8.1999999999999993</v>
      </c>
      <c r="X60" s="19">
        <v>0</v>
      </c>
      <c r="Y60" s="19">
        <f t="shared" si="12"/>
        <v>0</v>
      </c>
      <c r="Z60" s="19">
        <f t="shared" si="12"/>
        <v>0</v>
      </c>
      <c r="AA60" s="19">
        <f t="shared" si="12"/>
        <v>0</v>
      </c>
      <c r="AB60" s="19">
        <f t="shared" si="12"/>
        <v>0</v>
      </c>
      <c r="AC60" s="19">
        <f t="shared" si="12"/>
        <v>0</v>
      </c>
      <c r="AD60" s="19">
        <v>-1.2999999999999998</v>
      </c>
      <c r="AE60" s="19">
        <v>3.4</v>
      </c>
      <c r="AF60" s="14">
        <v>0</v>
      </c>
      <c r="AG60" s="19">
        <v>0</v>
      </c>
      <c r="AH60" s="14">
        <v>-12.8</v>
      </c>
      <c r="AI60" s="19">
        <v>-1.1999999999999993</v>
      </c>
      <c r="AJ60" s="14">
        <v>14</v>
      </c>
      <c r="AK60" s="14">
        <v>-9.1999999999999993</v>
      </c>
      <c r="AM60" s="4"/>
      <c r="AO60" s="18"/>
    </row>
    <row r="61" spans="3:41" s="3" customFormat="1" ht="16.5" x14ac:dyDescent="0.3">
      <c r="C61" s="33" t="s">
        <v>56</v>
      </c>
      <c r="D61" s="14">
        <v>3308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f t="shared" si="11"/>
        <v>0</v>
      </c>
      <c r="N61" s="19">
        <f t="shared" si="11"/>
        <v>0</v>
      </c>
      <c r="O61" s="19">
        <f t="shared" si="11"/>
        <v>0</v>
      </c>
      <c r="P61" s="19">
        <v>0</v>
      </c>
      <c r="Q61" s="14">
        <v>0</v>
      </c>
      <c r="R61" s="19">
        <v>0</v>
      </c>
      <c r="S61" s="36">
        <v>0</v>
      </c>
      <c r="T61" s="19">
        <v>0</v>
      </c>
      <c r="U61" s="20">
        <v>0</v>
      </c>
      <c r="V61" s="19">
        <v>0</v>
      </c>
      <c r="W61" s="19">
        <v>0</v>
      </c>
      <c r="X61" s="19">
        <v>0</v>
      </c>
      <c r="Y61" s="19">
        <f t="shared" si="12"/>
        <v>0</v>
      </c>
      <c r="Z61" s="19">
        <f t="shared" si="12"/>
        <v>-11.4</v>
      </c>
      <c r="AA61" s="19">
        <f t="shared" si="12"/>
        <v>-2.5999999999999996</v>
      </c>
      <c r="AB61" s="19">
        <f t="shared" si="12"/>
        <v>-5.3999999999999986</v>
      </c>
      <c r="AC61" s="19">
        <f t="shared" si="12"/>
        <v>-2.5</v>
      </c>
      <c r="AD61" s="19">
        <v>0.4</v>
      </c>
      <c r="AE61" s="19">
        <v>0</v>
      </c>
      <c r="AF61" s="14">
        <v>0</v>
      </c>
      <c r="AG61" s="19">
        <v>0</v>
      </c>
      <c r="AH61" s="14">
        <v>-12.7</v>
      </c>
      <c r="AI61" s="19">
        <v>-9.1999999999999993</v>
      </c>
      <c r="AJ61" s="14">
        <v>21.9</v>
      </c>
      <c r="AK61" s="25">
        <v>0</v>
      </c>
      <c r="AM61" s="4"/>
      <c r="AO61" s="18"/>
    </row>
    <row r="62" spans="3:41" s="3" customFormat="1" ht="16.5" x14ac:dyDescent="0.3">
      <c r="C62" s="33" t="s">
        <v>57</v>
      </c>
      <c r="D62" s="14">
        <v>331</v>
      </c>
      <c r="E62" s="19">
        <v>-12.3</v>
      </c>
      <c r="F62" s="19">
        <v>-15</v>
      </c>
      <c r="G62" s="19">
        <v>-1</v>
      </c>
      <c r="H62" s="19">
        <v>0.9</v>
      </c>
      <c r="I62" s="19">
        <v>-0.6</v>
      </c>
      <c r="J62" s="19">
        <v>-0.5</v>
      </c>
      <c r="K62" s="19">
        <v>-0.5</v>
      </c>
      <c r="L62" s="19">
        <v>-20.7</v>
      </c>
      <c r="M62" s="19">
        <f t="shared" ref="M62:AK62" si="13">SUM(M63:M69)</f>
        <v>-13.8</v>
      </c>
      <c r="N62" s="19">
        <f t="shared" si="13"/>
        <v>-12.8</v>
      </c>
      <c r="O62" s="19">
        <f t="shared" si="13"/>
        <v>-15.9</v>
      </c>
      <c r="P62" s="19">
        <v>-20.9</v>
      </c>
      <c r="Q62" s="19">
        <f t="shared" si="13"/>
        <v>-178.8</v>
      </c>
      <c r="R62" s="19">
        <f t="shared" si="13"/>
        <v>-19.400000000000013</v>
      </c>
      <c r="S62" s="19">
        <f t="shared" si="13"/>
        <v>27.1</v>
      </c>
      <c r="T62" s="19">
        <f t="shared" si="13"/>
        <v>180.3</v>
      </c>
      <c r="U62" s="20">
        <f t="shared" si="13"/>
        <v>66.600000000000009</v>
      </c>
      <c r="V62" s="19">
        <f t="shared" si="13"/>
        <v>6.800000000000006</v>
      </c>
      <c r="W62" s="19">
        <f t="shared" si="13"/>
        <v>92.899999999999991</v>
      </c>
      <c r="X62" s="19">
        <f t="shared" si="13"/>
        <v>-63.499999999999986</v>
      </c>
      <c r="Y62" s="19">
        <f t="shared" si="13"/>
        <v>-4.5999999999999996</v>
      </c>
      <c r="Z62" s="19">
        <f t="shared" si="13"/>
        <v>35.500000000000007</v>
      </c>
      <c r="AA62" s="19">
        <f t="shared" si="13"/>
        <v>-8.2000000000000046</v>
      </c>
      <c r="AB62" s="19">
        <f t="shared" si="13"/>
        <v>1.9000000000000092</v>
      </c>
      <c r="AC62" s="19">
        <f t="shared" si="13"/>
        <v>10.100000000000001</v>
      </c>
      <c r="AD62" s="19">
        <f t="shared" si="13"/>
        <v>14.2</v>
      </c>
      <c r="AE62" s="19">
        <f t="shared" si="13"/>
        <v>-6.9</v>
      </c>
      <c r="AF62" s="19">
        <f t="shared" si="13"/>
        <v>-12.100000000000003</v>
      </c>
      <c r="AG62" s="19">
        <f t="shared" si="13"/>
        <v>-7.6</v>
      </c>
      <c r="AH62" s="19">
        <f t="shared" si="13"/>
        <v>7.2000000000000064</v>
      </c>
      <c r="AI62" s="19">
        <f t="shared" si="13"/>
        <v>20.199999999999992</v>
      </c>
      <c r="AJ62" s="19">
        <f t="shared" si="13"/>
        <v>57.8</v>
      </c>
      <c r="AK62" s="19">
        <f t="shared" si="13"/>
        <v>209.40000000000003</v>
      </c>
      <c r="AL62" s="19"/>
      <c r="AM62" s="4"/>
      <c r="AO62" s="18"/>
    </row>
    <row r="63" spans="3:41" s="3" customFormat="1" ht="16.5" x14ac:dyDescent="0.3">
      <c r="C63" s="39" t="s">
        <v>40</v>
      </c>
      <c r="D63" s="22">
        <v>3312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32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6">
        <v>0</v>
      </c>
      <c r="T63" s="22">
        <v>0</v>
      </c>
      <c r="U63" s="27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2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M63" s="4"/>
      <c r="AO63" s="18"/>
    </row>
    <row r="64" spans="3:41" s="3" customFormat="1" ht="16.5" x14ac:dyDescent="0.3">
      <c r="C64" s="39" t="s">
        <v>41</v>
      </c>
      <c r="D64" s="22">
        <v>3313</v>
      </c>
      <c r="E64" s="25">
        <v>-11.9</v>
      </c>
      <c r="F64" s="25">
        <v>-8.5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-20</v>
      </c>
      <c r="M64" s="32">
        <v>-10</v>
      </c>
      <c r="N64" s="25">
        <v>10</v>
      </c>
      <c r="O64" s="25">
        <v>0</v>
      </c>
      <c r="P64" s="25">
        <v>-30</v>
      </c>
      <c r="Q64" s="25">
        <v>-8</v>
      </c>
      <c r="R64" s="25">
        <v>-10</v>
      </c>
      <c r="S64" s="26">
        <v>55.6</v>
      </c>
      <c r="T64" s="22">
        <v>186.9</v>
      </c>
      <c r="U64" s="27">
        <v>55</v>
      </c>
      <c r="V64" s="25">
        <v>31.400000000000006</v>
      </c>
      <c r="W64" s="22">
        <v>56.799999999999983</v>
      </c>
      <c r="X64" s="22">
        <v>-6.2999999999999829</v>
      </c>
      <c r="Y64" s="25">
        <v>6.8000000000000007</v>
      </c>
      <c r="Z64" s="25">
        <v>41.5</v>
      </c>
      <c r="AA64" s="25">
        <v>-3.2000000000000028</v>
      </c>
      <c r="AB64" s="25">
        <v>10.600000000000009</v>
      </c>
      <c r="AC64" s="25">
        <v>17.8</v>
      </c>
      <c r="AD64" s="25">
        <v>17.7</v>
      </c>
      <c r="AE64" s="25">
        <v>-11.100000000000001</v>
      </c>
      <c r="AF64" s="22">
        <v>-10.300000000000004</v>
      </c>
      <c r="AG64" s="25">
        <v>0</v>
      </c>
      <c r="AH64" s="22">
        <v>29.200000000000003</v>
      </c>
      <c r="AI64" s="25">
        <v>23.099999999999994</v>
      </c>
      <c r="AJ64" s="25">
        <v>45.8</v>
      </c>
      <c r="AK64" s="25">
        <v>222.8</v>
      </c>
      <c r="AM64" s="4"/>
      <c r="AO64" s="18"/>
    </row>
    <row r="65" spans="3:41" s="3" customFormat="1" ht="16.5" x14ac:dyDescent="0.3">
      <c r="C65" s="39" t="s">
        <v>42</v>
      </c>
      <c r="D65" s="22">
        <v>3314</v>
      </c>
      <c r="E65" s="25">
        <v>-0.4</v>
      </c>
      <c r="F65" s="25">
        <v>-6.5</v>
      </c>
      <c r="G65" s="25">
        <v>-1</v>
      </c>
      <c r="H65" s="25">
        <v>0.9</v>
      </c>
      <c r="I65" s="25">
        <v>-0.6</v>
      </c>
      <c r="J65" s="25">
        <v>-0.5</v>
      </c>
      <c r="K65" s="25">
        <v>-0.5</v>
      </c>
      <c r="L65" s="25">
        <v>-0.7</v>
      </c>
      <c r="M65" s="32">
        <v>-3.8</v>
      </c>
      <c r="N65" s="25">
        <v>-22.8</v>
      </c>
      <c r="O65" s="25">
        <v>-15.9</v>
      </c>
      <c r="P65" s="25">
        <v>31.5</v>
      </c>
      <c r="Q65" s="25">
        <v>-0.3</v>
      </c>
      <c r="R65" s="25">
        <v>-3.1</v>
      </c>
      <c r="S65" s="26">
        <v>-10</v>
      </c>
      <c r="T65" s="22">
        <v>-3.8000000000000007</v>
      </c>
      <c r="U65" s="27">
        <v>16.2</v>
      </c>
      <c r="V65" s="25">
        <v>-21</v>
      </c>
      <c r="W65" s="22">
        <v>27.9</v>
      </c>
      <c r="X65" s="22">
        <v>-57.2</v>
      </c>
      <c r="Y65" s="25">
        <v>-11.4</v>
      </c>
      <c r="Z65" s="25">
        <v>5.4000000000000021</v>
      </c>
      <c r="AA65" s="25">
        <v>-2.4000000000000021</v>
      </c>
      <c r="AB65" s="25">
        <v>-3.3000000000000007</v>
      </c>
      <c r="AC65" s="25">
        <v>-5.6</v>
      </c>
      <c r="AD65" s="25">
        <v>-2.2000000000000011</v>
      </c>
      <c r="AE65" s="25">
        <v>0.80000000000000071</v>
      </c>
      <c r="AF65" s="22">
        <v>-1.7999999999999989</v>
      </c>
      <c r="AG65" s="25">
        <v>-7.6</v>
      </c>
      <c r="AH65" s="22">
        <v>-9.1999999999999975</v>
      </c>
      <c r="AI65" s="25">
        <v>-1.7000000000000028</v>
      </c>
      <c r="AJ65" s="25">
        <v>-2</v>
      </c>
      <c r="AK65" s="25">
        <v>-4.2000000000000011</v>
      </c>
      <c r="AM65" s="4"/>
      <c r="AO65" s="18"/>
    </row>
    <row r="66" spans="3:41" s="3" customFormat="1" ht="16.5" x14ac:dyDescent="0.3">
      <c r="C66" s="39" t="s">
        <v>43</v>
      </c>
      <c r="D66" s="22">
        <v>3315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32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6">
        <v>0</v>
      </c>
      <c r="T66" s="22">
        <v>0</v>
      </c>
      <c r="U66" s="27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2">
        <v>0</v>
      </c>
      <c r="AI66" s="25">
        <v>0</v>
      </c>
      <c r="AJ66" s="25">
        <v>0</v>
      </c>
      <c r="AK66" s="25">
        <v>0</v>
      </c>
      <c r="AM66" s="4"/>
      <c r="AO66" s="18"/>
    </row>
    <row r="67" spans="3:41" s="3" customFormat="1" ht="16.5" x14ac:dyDescent="0.3">
      <c r="C67" s="39" t="s">
        <v>44</v>
      </c>
      <c r="D67" s="22">
        <v>3316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32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6">
        <v>0</v>
      </c>
      <c r="T67" s="22">
        <v>0</v>
      </c>
      <c r="U67" s="27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2">
        <v>0</v>
      </c>
      <c r="AI67" s="25">
        <v>0</v>
      </c>
      <c r="AJ67" s="25">
        <v>0</v>
      </c>
      <c r="AK67" s="25">
        <v>0</v>
      </c>
      <c r="AM67" s="4"/>
      <c r="AO67" s="18"/>
    </row>
    <row r="68" spans="3:41" s="3" customFormat="1" ht="16.5" x14ac:dyDescent="0.3">
      <c r="C68" s="39" t="s">
        <v>45</v>
      </c>
      <c r="D68" s="22">
        <v>3317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32">
        <v>0</v>
      </c>
      <c r="N68" s="25">
        <v>0</v>
      </c>
      <c r="O68" s="25">
        <v>0</v>
      </c>
      <c r="P68" s="25">
        <v>-22.4</v>
      </c>
      <c r="Q68" s="25">
        <v>-170.5</v>
      </c>
      <c r="R68" s="25">
        <v>-6.3000000000000114</v>
      </c>
      <c r="S68" s="26">
        <v>-18.5</v>
      </c>
      <c r="T68" s="22">
        <v>-2.7999999999999829</v>
      </c>
      <c r="U68" s="27">
        <v>-4.5999999999999996</v>
      </c>
      <c r="V68" s="25">
        <v>-3.5999999999999996</v>
      </c>
      <c r="W68" s="22">
        <v>8.1999999999999993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-1.2999999999999998</v>
      </c>
      <c r="AE68" s="25">
        <v>3.4</v>
      </c>
      <c r="AF68" s="25">
        <v>0</v>
      </c>
      <c r="AG68" s="25">
        <v>0</v>
      </c>
      <c r="AH68" s="22">
        <v>-12.8</v>
      </c>
      <c r="AI68" s="25">
        <v>-1.1999999999999993</v>
      </c>
      <c r="AJ68" s="25">
        <v>14</v>
      </c>
      <c r="AK68" s="25">
        <v>-9.1999999999999993</v>
      </c>
      <c r="AM68" s="4"/>
      <c r="AO68" s="18"/>
    </row>
    <row r="69" spans="3:41" s="3" customFormat="1" ht="16.5" x14ac:dyDescent="0.3">
      <c r="C69" s="39" t="s">
        <v>58</v>
      </c>
      <c r="D69" s="22">
        <v>3318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32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6">
        <v>0</v>
      </c>
      <c r="T69" s="22">
        <v>0</v>
      </c>
      <c r="U69" s="27">
        <v>0</v>
      </c>
      <c r="V69" s="25">
        <v>0</v>
      </c>
      <c r="W69" s="25">
        <v>0</v>
      </c>
      <c r="X69" s="25">
        <v>0</v>
      </c>
      <c r="Y69" s="25">
        <v>0</v>
      </c>
      <c r="Z69" s="25">
        <v>-11.4</v>
      </c>
      <c r="AA69" s="25">
        <v>-2.5999999999999996</v>
      </c>
      <c r="AB69" s="25">
        <v>-5.3999999999999986</v>
      </c>
      <c r="AC69" s="25">
        <v>-2.1</v>
      </c>
      <c r="AD69" s="25">
        <v>0</v>
      </c>
      <c r="AE69" s="25">
        <v>0</v>
      </c>
      <c r="AF69" s="25">
        <v>0</v>
      </c>
      <c r="AG69" s="25">
        <v>0</v>
      </c>
      <c r="AH69" s="22">
        <v>0</v>
      </c>
      <c r="AI69" s="25">
        <v>0</v>
      </c>
      <c r="AJ69" s="25">
        <v>0</v>
      </c>
      <c r="AK69" s="25">
        <v>0</v>
      </c>
      <c r="AM69" s="4"/>
      <c r="AO69" s="18"/>
    </row>
    <row r="70" spans="3:41" s="3" customFormat="1" ht="16.5" x14ac:dyDescent="0.3">
      <c r="C70" s="33" t="s">
        <v>59</v>
      </c>
      <c r="D70" s="14">
        <v>332</v>
      </c>
      <c r="E70" s="19">
        <v>-0.30000000000000071</v>
      </c>
      <c r="F70" s="19">
        <v>-10.4</v>
      </c>
      <c r="G70" s="19">
        <v>-13.1</v>
      </c>
      <c r="H70" s="19">
        <v>-31.1</v>
      </c>
      <c r="I70" s="19">
        <v>9.6999999999999993</v>
      </c>
      <c r="J70" s="19">
        <v>-30.4</v>
      </c>
      <c r="K70" s="19">
        <v>41.7</v>
      </c>
      <c r="L70" s="19">
        <v>13.5</v>
      </c>
      <c r="M70" s="19">
        <f t="shared" ref="M70:T70" si="14">SUM(M71:M77)</f>
        <v>16.3</v>
      </c>
      <c r="N70" s="19">
        <f t="shared" si="14"/>
        <v>575.79999999999995</v>
      </c>
      <c r="O70" s="19">
        <f t="shared" si="14"/>
        <v>227.7</v>
      </c>
      <c r="P70" s="19">
        <v>194.8</v>
      </c>
      <c r="Q70" s="19">
        <f t="shared" si="14"/>
        <v>24.1</v>
      </c>
      <c r="R70" s="19">
        <f t="shared" si="14"/>
        <v>42.5</v>
      </c>
      <c r="S70" s="19">
        <f t="shared" si="14"/>
        <v>316.5</v>
      </c>
      <c r="T70" s="19">
        <f t="shared" si="14"/>
        <v>299.60000000000002</v>
      </c>
      <c r="U70" s="20">
        <v>411.2</v>
      </c>
      <c r="V70" s="19">
        <f t="shared" ref="V70:AK70" si="15">SUM(V71:V77)</f>
        <v>44.900000000000034</v>
      </c>
      <c r="W70" s="19">
        <f t="shared" si="15"/>
        <v>289.90000000000009</v>
      </c>
      <c r="X70" s="19">
        <f t="shared" si="15"/>
        <v>459.29999999999961</v>
      </c>
      <c r="Y70" s="19">
        <f t="shared" si="15"/>
        <v>51.8</v>
      </c>
      <c r="Z70" s="19">
        <f t="shared" si="15"/>
        <v>166.3</v>
      </c>
      <c r="AA70" s="19">
        <f t="shared" si="15"/>
        <v>110.7</v>
      </c>
      <c r="AB70" s="19">
        <f t="shared" si="15"/>
        <v>219.19999999999993</v>
      </c>
      <c r="AC70" s="19">
        <f t="shared" si="15"/>
        <v>42.4</v>
      </c>
      <c r="AD70" s="19">
        <f t="shared" si="15"/>
        <v>106.8</v>
      </c>
      <c r="AE70" s="19">
        <f t="shared" si="15"/>
        <v>323.59999999999997</v>
      </c>
      <c r="AF70" s="19">
        <f t="shared" si="15"/>
        <v>121.89999999999998</v>
      </c>
      <c r="AG70" s="19">
        <f t="shared" si="15"/>
        <v>72.5</v>
      </c>
      <c r="AH70" s="19">
        <f t="shared" si="15"/>
        <v>-134.69999999999999</v>
      </c>
      <c r="AI70" s="19">
        <f t="shared" si="15"/>
        <v>25.199999999999978</v>
      </c>
      <c r="AJ70" s="19">
        <f t="shared" si="15"/>
        <v>171.20000000000002</v>
      </c>
      <c r="AK70" s="19">
        <f t="shared" si="15"/>
        <v>-56.300000000000004</v>
      </c>
      <c r="AL70" s="19"/>
      <c r="AM70" s="4"/>
      <c r="AO70" s="18"/>
    </row>
    <row r="71" spans="3:41" s="3" customFormat="1" ht="16.5" x14ac:dyDescent="0.3">
      <c r="C71" s="39" t="s">
        <v>40</v>
      </c>
      <c r="D71" s="22">
        <v>3322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32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6">
        <v>0</v>
      </c>
      <c r="T71" s="25">
        <v>0</v>
      </c>
      <c r="U71" s="27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M71" s="4"/>
      <c r="AO71" s="18"/>
    </row>
    <row r="72" spans="3:41" s="3" customFormat="1" ht="16.5" x14ac:dyDescent="0.3">
      <c r="C72" s="39" t="s">
        <v>41</v>
      </c>
      <c r="D72" s="22">
        <v>3323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32">
        <v>0</v>
      </c>
      <c r="N72" s="25">
        <v>540.9</v>
      </c>
      <c r="O72" s="25">
        <v>182.9</v>
      </c>
      <c r="P72" s="25">
        <v>0</v>
      </c>
      <c r="Q72" s="25">
        <v>0</v>
      </c>
      <c r="R72" s="25">
        <v>0</v>
      </c>
      <c r="S72" s="26">
        <v>0</v>
      </c>
      <c r="T72" s="25">
        <v>0</v>
      </c>
      <c r="U72" s="27">
        <v>0</v>
      </c>
      <c r="V72" s="25">
        <v>0</v>
      </c>
      <c r="W72" s="25">
        <v>0</v>
      </c>
      <c r="X72" s="25">
        <v>0</v>
      </c>
      <c r="Y72" s="25">
        <v>0</v>
      </c>
      <c r="Z72" s="25">
        <v>92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2">
        <v>-106.8</v>
      </c>
      <c r="AI72" s="25">
        <v>0</v>
      </c>
      <c r="AJ72" s="25">
        <v>106.8</v>
      </c>
      <c r="AK72" s="25">
        <v>0</v>
      </c>
      <c r="AM72" s="4"/>
      <c r="AO72" s="18"/>
    </row>
    <row r="73" spans="3:41" s="3" customFormat="1" ht="16.5" x14ac:dyDescent="0.3">
      <c r="C73" s="39" t="s">
        <v>42</v>
      </c>
      <c r="D73" s="22">
        <v>3324</v>
      </c>
      <c r="E73" s="25">
        <v>-0.30000000000000071</v>
      </c>
      <c r="F73" s="25">
        <v>-10.4</v>
      </c>
      <c r="G73" s="25">
        <v>-13.1</v>
      </c>
      <c r="H73" s="25">
        <v>-31.1</v>
      </c>
      <c r="I73" s="25">
        <v>9.6999999999999993</v>
      </c>
      <c r="J73" s="25">
        <v>-30.4</v>
      </c>
      <c r="K73" s="25">
        <v>41.7</v>
      </c>
      <c r="L73" s="25">
        <v>13.5</v>
      </c>
      <c r="M73" s="32">
        <v>16.3</v>
      </c>
      <c r="N73" s="25">
        <v>34.9</v>
      </c>
      <c r="O73" s="25">
        <v>44.8</v>
      </c>
      <c r="P73" s="25">
        <v>194.8</v>
      </c>
      <c r="Q73" s="25">
        <v>24.1</v>
      </c>
      <c r="R73" s="25">
        <v>42.5</v>
      </c>
      <c r="S73" s="26">
        <v>316.5</v>
      </c>
      <c r="T73" s="22">
        <v>299.60000000000002</v>
      </c>
      <c r="U73" s="27">
        <v>411.2</v>
      </c>
      <c r="V73" s="25">
        <v>44.900000000000034</v>
      </c>
      <c r="W73" s="22">
        <v>289.90000000000009</v>
      </c>
      <c r="X73" s="22">
        <v>459.29999999999961</v>
      </c>
      <c r="Y73" s="25">
        <v>51.8</v>
      </c>
      <c r="Z73" s="25">
        <v>74.300000000000011</v>
      </c>
      <c r="AA73" s="25">
        <v>110.7</v>
      </c>
      <c r="AB73" s="25">
        <v>219.19999999999993</v>
      </c>
      <c r="AC73" s="25">
        <v>42.8</v>
      </c>
      <c r="AD73" s="25">
        <v>106.39999999999999</v>
      </c>
      <c r="AE73" s="25">
        <v>323.59999999999997</v>
      </c>
      <c r="AF73" s="22">
        <v>121.89999999999998</v>
      </c>
      <c r="AG73" s="25">
        <v>72.5</v>
      </c>
      <c r="AH73" s="22">
        <v>-15.199999999999989</v>
      </c>
      <c r="AI73" s="25">
        <v>34.399999999999977</v>
      </c>
      <c r="AJ73" s="25">
        <v>42.5</v>
      </c>
      <c r="AK73" s="25">
        <v>-56.300000000000004</v>
      </c>
      <c r="AM73" s="4"/>
      <c r="AO73" s="18"/>
    </row>
    <row r="74" spans="3:41" s="3" customFormat="1" ht="16.5" x14ac:dyDescent="0.3">
      <c r="C74" s="39" t="s">
        <v>43</v>
      </c>
      <c r="D74" s="22">
        <v>3315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6">
        <v>0</v>
      </c>
      <c r="T74" s="26">
        <v>0</v>
      </c>
      <c r="U74" s="27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M74" s="4"/>
      <c r="AO74" s="18"/>
    </row>
    <row r="75" spans="3:41" s="3" customFormat="1" ht="16.5" x14ac:dyDescent="0.3">
      <c r="C75" s="39" t="s">
        <v>44</v>
      </c>
      <c r="D75" s="22">
        <v>3326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6">
        <v>0</v>
      </c>
      <c r="T75" s="26">
        <v>0</v>
      </c>
      <c r="U75" s="27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M75" s="4"/>
      <c r="AO75" s="18"/>
    </row>
    <row r="76" spans="3:41" s="3" customFormat="1" ht="16.5" x14ac:dyDescent="0.3">
      <c r="C76" s="39" t="s">
        <v>45</v>
      </c>
      <c r="D76" s="22">
        <v>3327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6">
        <v>0</v>
      </c>
      <c r="T76" s="26">
        <v>0</v>
      </c>
      <c r="U76" s="27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M76" s="4"/>
      <c r="AO76" s="18"/>
    </row>
    <row r="77" spans="3:41" s="3" customFormat="1" ht="16.5" x14ac:dyDescent="0.3">
      <c r="C77" s="39" t="s">
        <v>58</v>
      </c>
      <c r="D77" s="22">
        <v>3328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6">
        <v>0</v>
      </c>
      <c r="T77" s="26">
        <v>0</v>
      </c>
      <c r="U77" s="27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-0.4</v>
      </c>
      <c r="AD77" s="25">
        <v>0.4</v>
      </c>
      <c r="AE77" s="25">
        <v>0</v>
      </c>
      <c r="AF77" s="25">
        <v>0</v>
      </c>
      <c r="AG77" s="25">
        <v>0</v>
      </c>
      <c r="AH77" s="22">
        <v>-12.7</v>
      </c>
      <c r="AI77" s="25">
        <v>-9.1999999999999993</v>
      </c>
      <c r="AJ77" s="25">
        <v>21.9</v>
      </c>
      <c r="AK77" s="25">
        <v>0</v>
      </c>
      <c r="AM77" s="4"/>
      <c r="AO77" s="18"/>
    </row>
    <row r="78" spans="3:41" s="3" customFormat="1" ht="16.5" x14ac:dyDescent="0.3">
      <c r="C78" s="50" t="s">
        <v>60</v>
      </c>
      <c r="D78" s="51"/>
      <c r="E78" s="52">
        <f>E28-E29+E54</f>
        <v>2.3092638912203256E-14</v>
      </c>
      <c r="F78" s="52">
        <f>F28-F29+F54</f>
        <v>9.2370555648813024E-14</v>
      </c>
      <c r="G78" s="52">
        <f>G28-G29+G54</f>
        <v>0</v>
      </c>
      <c r="H78" s="52">
        <f t="shared" ref="H78:AK78" si="16">H28-H29+H54</f>
        <v>2.8421709430404007E-14</v>
      </c>
      <c r="I78" s="52">
        <f t="shared" si="16"/>
        <v>-2.3092638912203256E-14</v>
      </c>
      <c r="J78" s="52">
        <f t="shared" si="16"/>
        <v>-1.9184653865522705E-13</v>
      </c>
      <c r="K78" s="52">
        <f t="shared" si="16"/>
        <v>0</v>
      </c>
      <c r="L78" s="52">
        <f t="shared" si="16"/>
        <v>-1.1546319456101628E-14</v>
      </c>
      <c r="M78" s="52">
        <f t="shared" si="16"/>
        <v>1.0658141036401503E-13</v>
      </c>
      <c r="N78" s="52">
        <f t="shared" si="16"/>
        <v>0</v>
      </c>
      <c r="O78" s="52">
        <f t="shared" si="16"/>
        <v>0</v>
      </c>
      <c r="P78" s="52">
        <f t="shared" si="16"/>
        <v>-4.2632564145606011E-13</v>
      </c>
      <c r="Q78" s="52">
        <f t="shared" si="16"/>
        <v>0</v>
      </c>
      <c r="R78" s="52">
        <f t="shared" si="16"/>
        <v>-3.5527136788005009E-14</v>
      </c>
      <c r="S78" s="52">
        <f t="shared" si="16"/>
        <v>0</v>
      </c>
      <c r="T78" s="52">
        <f t="shared" si="16"/>
        <v>0</v>
      </c>
      <c r="U78" s="53">
        <f t="shared" si="16"/>
        <v>0</v>
      </c>
      <c r="V78" s="52">
        <f t="shared" si="16"/>
        <v>-5.1869619710487314E-13</v>
      </c>
      <c r="W78" s="52">
        <f t="shared" si="16"/>
        <v>5.1159076974727213E-13</v>
      </c>
      <c r="X78" s="52">
        <f t="shared" si="16"/>
        <v>-5.6843418860808015E-13</v>
      </c>
      <c r="Y78" s="52">
        <f t="shared" si="16"/>
        <v>0</v>
      </c>
      <c r="Z78" s="52">
        <f t="shared" si="16"/>
        <v>0</v>
      </c>
      <c r="AA78" s="52">
        <f t="shared" si="16"/>
        <v>7.673861546209082E-13</v>
      </c>
      <c r="AB78" s="52">
        <f>AB28-AB29+AB54</f>
        <v>-9.0949470177292824E-13</v>
      </c>
      <c r="AC78" s="52">
        <f t="shared" si="16"/>
        <v>2.8421709430404007E-13</v>
      </c>
      <c r="AD78" s="52">
        <f t="shared" si="16"/>
        <v>-1.7053025658242404E-13</v>
      </c>
      <c r="AE78" s="52">
        <f t="shared" si="16"/>
        <v>0</v>
      </c>
      <c r="AF78" s="52">
        <f t="shared" si="16"/>
        <v>0</v>
      </c>
      <c r="AG78" s="52">
        <f t="shared" si="16"/>
        <v>0</v>
      </c>
      <c r="AH78" s="52">
        <f t="shared" si="16"/>
        <v>-2.4158453015843406E-13</v>
      </c>
      <c r="AI78" s="52">
        <f t="shared" si="16"/>
        <v>-2.7000623958883807E-13</v>
      </c>
      <c r="AJ78" s="52">
        <v>2.5579538487363607E-12</v>
      </c>
      <c r="AK78" s="52">
        <f t="shared" si="16"/>
        <v>0</v>
      </c>
      <c r="AL78" s="52"/>
      <c r="AM78" s="4"/>
      <c r="AO78" s="18"/>
    </row>
    <row r="79" spans="3:41" s="3" customFormat="1" ht="16.5" x14ac:dyDescent="0.3">
      <c r="C79" s="5" t="s">
        <v>61</v>
      </c>
      <c r="D79" s="3" t="s">
        <v>62</v>
      </c>
      <c r="E79" s="22">
        <f t="shared" ref="E79:AK79" si="17">E17+E27</f>
        <v>622.4</v>
      </c>
      <c r="F79" s="22">
        <f t="shared" si="17"/>
        <v>851.69999999999993</v>
      </c>
      <c r="G79" s="22">
        <f t="shared" si="17"/>
        <v>894.7</v>
      </c>
      <c r="H79" s="25">
        <f t="shared" si="17"/>
        <v>1115</v>
      </c>
      <c r="I79" s="22">
        <f t="shared" si="17"/>
        <v>847.69999999999993</v>
      </c>
      <c r="J79" s="22">
        <f t="shared" si="17"/>
        <v>1154.5</v>
      </c>
      <c r="K79" s="22">
        <f t="shared" si="17"/>
        <v>1055.3</v>
      </c>
      <c r="L79" s="22">
        <f t="shared" si="17"/>
        <v>1862.5</v>
      </c>
      <c r="M79" s="22">
        <f t="shared" si="17"/>
        <v>1282.3999999999999</v>
      </c>
      <c r="N79" s="22">
        <f t="shared" si="17"/>
        <v>1406.6999999999998</v>
      </c>
      <c r="O79" s="22">
        <f t="shared" si="17"/>
        <v>1648.7999999999997</v>
      </c>
      <c r="P79" s="22">
        <f t="shared" si="17"/>
        <v>1899.7</v>
      </c>
      <c r="Q79" s="22">
        <f t="shared" si="17"/>
        <v>1252.8</v>
      </c>
      <c r="R79" s="22">
        <f t="shared" si="17"/>
        <v>1561.5</v>
      </c>
      <c r="S79" s="22">
        <f t="shared" si="17"/>
        <v>1656</v>
      </c>
      <c r="T79" s="22">
        <f t="shared" si="17"/>
        <v>1968.1</v>
      </c>
      <c r="U79" s="54">
        <f t="shared" si="17"/>
        <v>1403.1</v>
      </c>
      <c r="V79" s="22">
        <f t="shared" si="17"/>
        <v>1717.9000000000003</v>
      </c>
      <c r="W79" s="22">
        <f t="shared" si="17"/>
        <v>1704.3999999999999</v>
      </c>
      <c r="X79" s="22">
        <f t="shared" si="17"/>
        <v>1975.6999999999998</v>
      </c>
      <c r="Y79" s="22">
        <f t="shared" si="17"/>
        <v>1500.2000000000003</v>
      </c>
      <c r="Z79" s="22">
        <f t="shared" si="17"/>
        <v>1706.6999999999998</v>
      </c>
      <c r="AA79" s="25">
        <f t="shared" si="17"/>
        <v>1757.1999999999998</v>
      </c>
      <c r="AB79" s="25">
        <f t="shared" si="17"/>
        <v>2120.5000000000005</v>
      </c>
      <c r="AC79" s="25">
        <f t="shared" si="17"/>
        <v>1479.8999999999999</v>
      </c>
      <c r="AD79" s="25">
        <f t="shared" si="17"/>
        <v>1738.0000000000002</v>
      </c>
      <c r="AE79" s="25">
        <f t="shared" si="17"/>
        <v>2294.3000000000002</v>
      </c>
      <c r="AF79" s="25">
        <f t="shared" si="17"/>
        <v>2202.5</v>
      </c>
      <c r="AG79" s="25">
        <f t="shared" si="17"/>
        <v>1446.8000000000002</v>
      </c>
      <c r="AH79" s="25">
        <f t="shared" si="17"/>
        <v>1689.6000000000001</v>
      </c>
      <c r="AI79" s="25">
        <f t="shared" si="17"/>
        <v>1839.7</v>
      </c>
      <c r="AJ79" s="25">
        <f t="shared" si="17"/>
        <v>2761.8999999999996</v>
      </c>
      <c r="AK79" s="25">
        <f t="shared" si="17"/>
        <v>1726.7</v>
      </c>
      <c r="AL79" s="25"/>
      <c r="AM79" s="4"/>
      <c r="AO79" s="18"/>
    </row>
    <row r="80" spans="3:41" s="3" customFormat="1" ht="13.5" x14ac:dyDescent="0.25">
      <c r="I80" s="22"/>
      <c r="J80" s="22"/>
      <c r="M80" s="24"/>
      <c r="T80" s="22"/>
      <c r="U80" s="13"/>
      <c r="AC80" s="22"/>
      <c r="AH80" s="22"/>
    </row>
    <row r="81" spans="9:34" s="55" customFormat="1" x14ac:dyDescent="0.2">
      <c r="I81" s="28"/>
      <c r="J81" s="28"/>
      <c r="M81" s="56"/>
      <c r="T81" s="28"/>
      <c r="U81" s="57"/>
      <c r="AH81" s="28"/>
    </row>
    <row r="82" spans="9:34" s="55" customFormat="1" x14ac:dyDescent="0.2"/>
    <row r="83" spans="9:34" s="55" customFormat="1" x14ac:dyDescent="0.2"/>
  </sheetData>
  <mergeCells count="9">
    <mergeCell ref="AC3:AF3"/>
    <mergeCell ref="AG3:AJ3"/>
    <mergeCell ref="AK3:AN3"/>
    <mergeCell ref="E3:H3"/>
    <mergeCell ref="I3:L3"/>
    <mergeCell ref="M3:P3"/>
    <mergeCell ref="Q3:T3"/>
    <mergeCell ref="U3:X3"/>
    <mergeCell ref="Y3:AB3"/>
  </mergeCells>
  <pageMargins left="0.75" right="0.75" top="1.5" bottom="1" header="0.78" footer="0.5"/>
  <pageSetup scale="57" orientation="portrait" r:id="rId1"/>
  <headerFooter alignWithMargins="0"/>
  <rowBreaks count="1" manualBreakCount="1">
    <brk id="53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Sheet4</vt:lpstr>
      <vt:lpstr>Sheet4!Print_Area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2014-06-27T12:15:05Z</dcterms:created>
  <dcterms:modified xsi:type="dcterms:W3CDTF">2014-06-27T12:15:05Z</dcterms:modified>
</cp:coreProperties>
</file>