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105" windowWidth="25875" windowHeight="12090"/>
  </bookViews>
  <sheets>
    <sheet name="Sheet1" sheetId="1" r:id="rId1"/>
  </sheets>
  <externalReferences>
    <externalReference r:id="rId2"/>
    <externalReference r:id="rId3"/>
  </externalReferences>
  <definedNames>
    <definedName name="_xlnm.Print_Area" localSheetId="0">Sheet1!$A$1:$Q$83</definedName>
  </definedNames>
  <calcPr calcId="145621"/>
</workbook>
</file>

<file path=xl/calcChain.xml><?xml version="1.0" encoding="utf-8"?>
<calcChain xmlns="http://schemas.openxmlformats.org/spreadsheetml/2006/main">
  <c r="P74" i="1" l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P66" i="1"/>
  <c r="P64" i="1" s="1"/>
  <c r="Q64" i="1"/>
  <c r="O64" i="1"/>
  <c r="N64" i="1"/>
  <c r="M64" i="1"/>
  <c r="L64" i="1"/>
  <c r="K64" i="1"/>
  <c r="J64" i="1"/>
  <c r="I64" i="1"/>
  <c r="H64" i="1"/>
  <c r="G64" i="1"/>
  <c r="F64" i="1"/>
  <c r="E64" i="1"/>
  <c r="Q63" i="1"/>
  <c r="P63" i="1"/>
  <c r="O63" i="1"/>
  <c r="N63" i="1"/>
  <c r="H63" i="1"/>
  <c r="G63" i="1"/>
  <c r="F63" i="1"/>
  <c r="E63" i="1"/>
  <c r="Q62" i="1"/>
  <c r="P62" i="1"/>
  <c r="O62" i="1"/>
  <c r="N62" i="1"/>
  <c r="H62" i="1"/>
  <c r="G62" i="1"/>
  <c r="F62" i="1"/>
  <c r="E62" i="1"/>
  <c r="Q61" i="1"/>
  <c r="P61" i="1"/>
  <c r="O61" i="1"/>
  <c r="N61" i="1"/>
  <c r="H61" i="1"/>
  <c r="G61" i="1"/>
  <c r="F61" i="1"/>
  <c r="E61" i="1"/>
  <c r="Q60" i="1"/>
  <c r="P60" i="1"/>
  <c r="O60" i="1"/>
  <c r="N60" i="1"/>
  <c r="H60" i="1"/>
  <c r="G60" i="1"/>
  <c r="F60" i="1"/>
  <c r="E60" i="1"/>
  <c r="Q59" i="1"/>
  <c r="P59" i="1"/>
  <c r="O59" i="1"/>
  <c r="N59" i="1"/>
  <c r="H59" i="1"/>
  <c r="G59" i="1"/>
  <c r="F59" i="1"/>
  <c r="E59" i="1"/>
  <c r="Q58" i="1"/>
  <c r="P58" i="1"/>
  <c r="O58" i="1"/>
  <c r="N58" i="1"/>
  <c r="H58" i="1"/>
  <c r="G58" i="1"/>
  <c r="F58" i="1"/>
  <c r="E58" i="1"/>
  <c r="Q57" i="1"/>
  <c r="Q56" i="1" s="1"/>
  <c r="P57" i="1"/>
  <c r="O57" i="1"/>
  <c r="N57" i="1"/>
  <c r="H57" i="1"/>
  <c r="G57" i="1"/>
  <c r="F57" i="1"/>
  <c r="E57" i="1"/>
  <c r="E56" i="1" s="1"/>
  <c r="P56" i="1"/>
  <c r="O56" i="1"/>
  <c r="N56" i="1"/>
  <c r="M56" i="1"/>
  <c r="L56" i="1"/>
  <c r="K56" i="1"/>
  <c r="J56" i="1"/>
  <c r="I56" i="1"/>
  <c r="H56" i="1"/>
  <c r="G56" i="1"/>
  <c r="F56" i="1"/>
  <c r="N47" i="1"/>
  <c r="M47" i="1"/>
  <c r="L47" i="1"/>
  <c r="K47" i="1"/>
  <c r="J47" i="1"/>
  <c r="I47" i="1"/>
  <c r="H47" i="1"/>
  <c r="G47" i="1"/>
  <c r="F47" i="1"/>
  <c r="E47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Q38" i="1"/>
  <c r="P38" i="1"/>
  <c r="O38" i="1"/>
  <c r="N38" i="1"/>
  <c r="H38" i="1"/>
  <c r="G38" i="1"/>
  <c r="F38" i="1"/>
  <c r="E38" i="1"/>
  <c r="Q37" i="1"/>
  <c r="P37" i="1"/>
  <c r="O37" i="1"/>
  <c r="N37" i="1"/>
  <c r="H37" i="1"/>
  <c r="G37" i="1"/>
  <c r="F37" i="1"/>
  <c r="E37" i="1"/>
  <c r="Q36" i="1"/>
  <c r="P36" i="1"/>
  <c r="O36" i="1"/>
  <c r="N36" i="1"/>
  <c r="H36" i="1"/>
  <c r="G36" i="1"/>
  <c r="F36" i="1"/>
  <c r="E36" i="1"/>
  <c r="Q35" i="1"/>
  <c r="P35" i="1"/>
  <c r="O35" i="1"/>
  <c r="N35" i="1"/>
  <c r="H35" i="1"/>
  <c r="G35" i="1"/>
  <c r="F35" i="1"/>
  <c r="E35" i="1"/>
  <c r="Q34" i="1"/>
  <c r="P34" i="1"/>
  <c r="O34" i="1"/>
  <c r="N34" i="1"/>
  <c r="H34" i="1"/>
  <c r="G34" i="1"/>
  <c r="F34" i="1"/>
  <c r="E34" i="1"/>
  <c r="Q33" i="1"/>
  <c r="P33" i="1"/>
  <c r="P31" i="1" s="1"/>
  <c r="O33" i="1"/>
  <c r="N33" i="1"/>
  <c r="H33" i="1"/>
  <c r="G33" i="1"/>
  <c r="F33" i="1"/>
  <c r="E33" i="1"/>
  <c r="Q32" i="1"/>
  <c r="P32" i="1"/>
  <c r="O32" i="1"/>
  <c r="N32" i="1"/>
  <c r="H32" i="1"/>
  <c r="H31" i="1" s="1"/>
  <c r="G32" i="1"/>
  <c r="G31" i="1" s="1"/>
  <c r="F32" i="1"/>
  <c r="F31" i="1" s="1"/>
  <c r="E32" i="1"/>
  <c r="Q31" i="1"/>
  <c r="O31" i="1"/>
  <c r="N31" i="1"/>
  <c r="M31" i="1"/>
  <c r="L31" i="1"/>
  <c r="K31" i="1"/>
  <c r="J31" i="1"/>
  <c r="I31" i="1"/>
  <c r="E31" i="1"/>
  <c r="I30" i="1"/>
  <c r="I80" i="1" s="1"/>
  <c r="P29" i="1"/>
  <c r="P27" i="1"/>
  <c r="P26" i="1"/>
  <c r="P25" i="1"/>
  <c r="P24" i="1"/>
  <c r="P23" i="1"/>
  <c r="P21" i="1"/>
  <c r="P20" i="1"/>
  <c r="P19" i="1" s="1"/>
  <c r="P81" i="1" s="1"/>
  <c r="Q19" i="1"/>
  <c r="Q81" i="1" s="1"/>
  <c r="O19" i="1"/>
  <c r="O81" i="1" s="1"/>
  <c r="N19" i="1"/>
  <c r="N81" i="1" s="1"/>
  <c r="M19" i="1"/>
  <c r="M81" i="1" s="1"/>
  <c r="L19" i="1"/>
  <c r="L81" i="1" s="1"/>
  <c r="K19" i="1"/>
  <c r="K81" i="1" s="1"/>
  <c r="J19" i="1"/>
  <c r="J81" i="1" s="1"/>
  <c r="I19" i="1"/>
  <c r="I81" i="1" s="1"/>
  <c r="H19" i="1"/>
  <c r="H81" i="1" s="1"/>
  <c r="G19" i="1"/>
  <c r="G81" i="1" s="1"/>
  <c r="F19" i="1"/>
  <c r="F81" i="1" s="1"/>
  <c r="E19" i="1"/>
  <c r="E81" i="1" s="1"/>
  <c r="P18" i="1"/>
  <c r="P17" i="1"/>
  <c r="P15" i="1"/>
  <c r="P14" i="1"/>
  <c r="P13" i="1"/>
  <c r="P10" i="1"/>
  <c r="P9" i="1" s="1"/>
  <c r="P8" i="1" s="1"/>
  <c r="Q9" i="1"/>
  <c r="Q8" i="1" s="1"/>
  <c r="O9" i="1"/>
  <c r="O8" i="1" s="1"/>
  <c r="N9" i="1"/>
  <c r="N8" i="1" s="1"/>
  <c r="M9" i="1"/>
  <c r="M8" i="1" s="1"/>
  <c r="L9" i="1"/>
  <c r="K9" i="1"/>
  <c r="J9" i="1"/>
  <c r="I9" i="1"/>
  <c r="H9" i="1"/>
  <c r="H8" i="1" s="1"/>
  <c r="G9" i="1"/>
  <c r="G8" i="1" s="1"/>
  <c r="F9" i="1"/>
  <c r="F8" i="1" s="1"/>
  <c r="E9" i="1"/>
  <c r="E8" i="1" s="1"/>
  <c r="L8" i="1"/>
  <c r="L28" i="1" s="1"/>
  <c r="K8" i="1"/>
  <c r="K28" i="1" s="1"/>
  <c r="J8" i="1"/>
  <c r="J30" i="1" s="1"/>
  <c r="J80" i="1" s="1"/>
  <c r="I8" i="1"/>
  <c r="I28" i="1" s="1"/>
  <c r="M28" i="1" l="1"/>
  <c r="M30" i="1"/>
  <c r="M80" i="1" s="1"/>
  <c r="F28" i="1"/>
  <c r="F30" i="1"/>
  <c r="F80" i="1" s="1"/>
  <c r="O30" i="1"/>
  <c r="O80" i="1" s="1"/>
  <c r="O28" i="1"/>
  <c r="E28" i="1"/>
  <c r="E30" i="1"/>
  <c r="E80" i="1" s="1"/>
  <c r="Q28" i="1"/>
  <c r="Q30" i="1"/>
  <c r="Q80" i="1" s="1"/>
  <c r="N28" i="1"/>
  <c r="N30" i="1"/>
  <c r="N80" i="1" s="1"/>
  <c r="G30" i="1"/>
  <c r="G80" i="1" s="1"/>
  <c r="G28" i="1"/>
  <c r="H30" i="1"/>
  <c r="H80" i="1" s="1"/>
  <c r="H28" i="1"/>
  <c r="P30" i="1"/>
  <c r="P80" i="1" s="1"/>
  <c r="P28" i="1"/>
  <c r="K30" i="1"/>
  <c r="K80" i="1" s="1"/>
  <c r="J28" i="1"/>
  <c r="L30" i="1"/>
  <c r="L80" i="1" s="1"/>
</calcChain>
</file>

<file path=xl/sharedStrings.xml><?xml version="1.0" encoding="utf-8"?>
<sst xmlns="http://schemas.openxmlformats.org/spreadsheetml/2006/main" count="81" uniqueCount="74">
  <si>
    <t>cxrili1. saqarTvelos saxelmwifo  biujetis wliuri monacemebi</t>
  </si>
  <si>
    <t>(mln. lari)</t>
  </si>
  <si>
    <t>kodi</t>
  </si>
  <si>
    <t>2011 **</t>
  </si>
  <si>
    <t xml:space="preserve"> Semosavlebi</t>
  </si>
  <si>
    <t xml:space="preserve">   gadasaxadebi</t>
  </si>
  <si>
    <t xml:space="preserve">     gadasaxdebi Semosavalze, mogebaze da kapitalis Rirebulebis nazrdze</t>
  </si>
  <si>
    <t xml:space="preserve">     gadasaxadebi   xelfasze da samuSao Zalaze</t>
  </si>
  <si>
    <t xml:space="preserve">     gadasaxadebi  qonebaze</t>
  </si>
  <si>
    <t xml:space="preserve">     gadasaxadebi saqonelsa da momsaxurebaze</t>
  </si>
  <si>
    <t xml:space="preserve">     gadasaxadebi sagareo vaWrobasa da sagareo-ekonomikur operaciebze</t>
  </si>
  <si>
    <t xml:space="preserve">     sxva gadasaxadebi</t>
  </si>
  <si>
    <t xml:space="preserve">   socialuri Senatanebi</t>
  </si>
  <si>
    <t xml:space="preserve">   grantebi</t>
  </si>
  <si>
    <t xml:space="preserve">   sxva Semosavlebi</t>
  </si>
  <si>
    <t xml:space="preserve">  xarjebi</t>
  </si>
  <si>
    <t xml:space="preserve">      Sromis anazRaureba</t>
  </si>
  <si>
    <t xml:space="preserve">      saqoneli da momsaxureba</t>
  </si>
  <si>
    <t xml:space="preserve">      ZiriTadi kapitalis moxmareba</t>
  </si>
  <si>
    <t xml:space="preserve">      procenti</t>
  </si>
  <si>
    <t xml:space="preserve">      subsidiebi</t>
  </si>
  <si>
    <t xml:space="preserve">      grantebi</t>
  </si>
  <si>
    <t xml:space="preserve">      socialuri uzrunvelyofa</t>
  </si>
  <si>
    <t xml:space="preserve">      sxva xarjebi</t>
  </si>
  <si>
    <t xml:space="preserve">    biujetis  saoperacio  saldo (1-2)</t>
  </si>
  <si>
    <t xml:space="preserve">    arafinansuri aqtivebis cvlileba</t>
  </si>
  <si>
    <t xml:space="preserve">    biujetis  mTliani saldo [1-2-31=1-2m]_proficiti (+) deficiti (-)</t>
  </si>
  <si>
    <t xml:space="preserve">    finansuri aqtivebis cvlileba</t>
  </si>
  <si>
    <t xml:space="preserve">      valuta da depozitebi (3212+3222)</t>
  </si>
  <si>
    <t xml:space="preserve">      fasiani qaRaldebi, garda aqciebisa  (3213+3223)</t>
  </si>
  <si>
    <t xml:space="preserve">      sesxebi  (3214+3224)</t>
  </si>
  <si>
    <t xml:space="preserve">      aqciebi da sxva kapitali (3215+3225)</t>
  </si>
  <si>
    <t xml:space="preserve">      sadazRvevo teqnikuri rezervebi (3216+3226)</t>
  </si>
  <si>
    <t xml:space="preserve">      warmoebuli finansuri instrumentebi  (3217+3227)</t>
  </si>
  <si>
    <t xml:space="preserve">      sxva debitoruli davalianeba   (3218+3228)</t>
  </si>
  <si>
    <t xml:space="preserve">         saSinao</t>
  </si>
  <si>
    <t xml:space="preserve">            valuta da depozitebi</t>
  </si>
  <si>
    <t xml:space="preserve">            fasiani qaRaldebi, garda aqciebisa</t>
  </si>
  <si>
    <t xml:space="preserve">            sesxebi</t>
  </si>
  <si>
    <t xml:space="preserve">            aqciebi da sxva kapitali </t>
  </si>
  <si>
    <t xml:space="preserve">            sadazRvevo teqnikuri rezervebi</t>
  </si>
  <si>
    <t xml:space="preserve">            warmoebuli finansuri instrumentebi</t>
  </si>
  <si>
    <t xml:space="preserve">            sxva debitoruli davalianeba</t>
  </si>
  <si>
    <t xml:space="preserve">        sagareo</t>
  </si>
  <si>
    <t xml:space="preserve">           valuta da depozitebi</t>
  </si>
  <si>
    <t xml:space="preserve">           fasiani qaRaldebi, garda aqciebisa</t>
  </si>
  <si>
    <t xml:space="preserve">           sesxebi</t>
  </si>
  <si>
    <t xml:space="preserve">           aqciebi da sxva kapitali </t>
  </si>
  <si>
    <t xml:space="preserve">           sadazRvevo teqnikuri rezervebi</t>
  </si>
  <si>
    <t xml:space="preserve">           warmoebuli finansuri instrumentebi</t>
  </si>
  <si>
    <t xml:space="preserve">           sxva debitoruli davalianeba</t>
  </si>
  <si>
    <t xml:space="preserve">       monetaruli oqro da nasesxobis   specialuri ufleba</t>
  </si>
  <si>
    <t xml:space="preserve">     valdebulebebis cvlileba</t>
  </si>
  <si>
    <t xml:space="preserve">       valuta da depozitebi (3312+3322)</t>
  </si>
  <si>
    <t xml:space="preserve">       fasiani qaRaldebi, garda aqciebisa   (3313+3323)</t>
  </si>
  <si>
    <t xml:space="preserve">       sesxebi(3314+3324)</t>
  </si>
  <si>
    <t xml:space="preserve">       aqciebi da sxva kapitali (3315+3325)</t>
  </si>
  <si>
    <t xml:space="preserve">       sadazRvevo teqnikuri rezervebi (3316+3326)</t>
  </si>
  <si>
    <t xml:space="preserve">       warmoebuli finansuri instrumentebi(3317+3327)</t>
  </si>
  <si>
    <t xml:space="preserve">       sxva kreditoruli davalianeba(3318+3328)</t>
  </si>
  <si>
    <t xml:space="preserve">        saSinao</t>
  </si>
  <si>
    <t xml:space="preserve">          valuta da depozitebi</t>
  </si>
  <si>
    <t xml:space="preserve">          fasiani qaRaldebi, garda aqciebisa</t>
  </si>
  <si>
    <t xml:space="preserve">          sesxebi</t>
  </si>
  <si>
    <t xml:space="preserve">          aqciebi da sxva kapitali(mxolod saxelmwifo sawarmoebi) </t>
  </si>
  <si>
    <t xml:space="preserve">          sadazRvevo teqnikuri rezervebi</t>
  </si>
  <si>
    <t xml:space="preserve">          warmoebuli finansuri instrumentebi</t>
  </si>
  <si>
    <t xml:space="preserve">          sxva kreditoruli davalianeba</t>
  </si>
  <si>
    <t xml:space="preserve">          aqciebi da sxva kapitali(mxolod saxelmwifo sawarmoebi )</t>
  </si>
  <si>
    <t>statistikuri cdomileba</t>
  </si>
  <si>
    <t>memorandumis muxli: mTliani xarjebi(2+31)</t>
  </si>
  <si>
    <t>2m</t>
  </si>
  <si>
    <r>
      <t>*cxrilebi Sedgenilia saqarTvelos sabiujeto klasifikaciisa  da saxelmwifo finasebis statistikis meTodologiiT (</t>
    </r>
    <r>
      <rPr>
        <b/>
        <sz val="12"/>
        <rFont val="Arial"/>
        <family val="2"/>
      </rPr>
      <t>GFSM 2001</t>
    </r>
    <r>
      <rPr>
        <b/>
        <sz val="12"/>
        <rFont val="LitNusx"/>
        <family val="2"/>
      </rPr>
      <t>)gaTvaliswinebuli standartebisa da moTxovnebis Sesabamisad)</t>
    </r>
  </si>
  <si>
    <t>**წინასწარი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</si>
</sst>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0"/>
      <name val="Arial"/>
    </font>
    <font>
      <b/>
      <sz val="12"/>
      <name val="LitNusx"/>
      <family val="2"/>
    </font>
    <font>
      <sz val="12"/>
      <name val="LitNusx"/>
      <family val="2"/>
    </font>
    <font>
      <b/>
      <sz val="12"/>
      <color indexed="12"/>
      <name val="LitNusx"/>
      <family val="2"/>
    </font>
    <font>
      <b/>
      <sz val="12"/>
      <color indexed="8"/>
      <name val="LitNusx"/>
      <family val="2"/>
    </font>
    <font>
      <b/>
      <sz val="12"/>
      <color indexed="10"/>
      <name val="LitNusx"/>
      <family val="2"/>
    </font>
    <font>
      <b/>
      <sz val="12"/>
      <name val="Arial"/>
      <family val="2"/>
    </font>
    <font>
      <sz val="12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164" fontId="3" fillId="0" borderId="0" xfId="0" applyNumberFormat="1" applyFont="1" applyBorder="1" applyAlignment="1">
      <alignment horizontal="center"/>
    </xf>
    <xf numFmtId="164" fontId="1" fillId="0" borderId="0" xfId="0" applyNumberFormat="1" applyFont="1" applyBorder="1" applyAlignment="1">
      <alignment horizontal="center"/>
    </xf>
    <xf numFmtId="164" fontId="4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horizontal="left" wrapText="1"/>
    </xf>
    <xf numFmtId="0" fontId="4" fillId="0" borderId="0" xfId="0" applyFont="1" applyBorder="1" applyAlignment="1">
      <alignment horizontal="center"/>
    </xf>
    <xf numFmtId="0" fontId="1" fillId="0" borderId="0" xfId="0" applyFont="1" applyAlignment="1">
      <alignment wrapText="1"/>
    </xf>
    <xf numFmtId="0" fontId="2" fillId="0" borderId="0" xfId="0" applyFont="1" applyBorder="1" applyAlignment="1">
      <alignment horizontal="center" wrapText="1"/>
    </xf>
    <xf numFmtId="0" fontId="1" fillId="0" borderId="0" xfId="0" applyFont="1"/>
    <xf numFmtId="0" fontId="2" fillId="0" borderId="0" xfId="0" applyFont="1" applyBorder="1" applyAlignment="1"/>
    <xf numFmtId="0" fontId="5" fillId="0" borderId="0" xfId="0" applyFont="1" applyBorder="1"/>
    <xf numFmtId="164" fontId="5" fillId="0" borderId="0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0"/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 w="25400">
          <a:noFill/>
        </a:ln>
      </c:spPr>
      <c:txPr>
        <a:bodyPr/>
        <a:lstStyle/>
        <a:p>
          <a:pPr>
            <a:defRPr sz="2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Sheet1!#REF!</c:f>
              <c:strCache>
                <c:ptCount val="1"/>
                <c:pt idx="0">
                  <c:v>#REF!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Sheet1!#REF!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8658048"/>
        <c:axId val="610326144"/>
      </c:barChart>
      <c:catAx>
        <c:axId val="5586580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103261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03261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58658048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9</xdr:row>
      <xdr:rowOff>38100</xdr:rowOff>
    </xdr:from>
    <xdr:to>
      <xdr:col>12</xdr:col>
      <xdr:colOff>0</xdr:colOff>
      <xdr:row>28</xdr:row>
      <xdr:rowOff>152400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7</xdr:row>
      <xdr:rowOff>142875</xdr:rowOff>
    </xdr:from>
    <xdr:to>
      <xdr:col>12</xdr:col>
      <xdr:colOff>0</xdr:colOff>
      <xdr:row>27</xdr:row>
      <xdr:rowOff>152400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27.2014/questr2012-12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4/6.27.2014/questr2012-12a.xls-dazustebul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/>
      <sheetData sheetId="4">
        <row r="10">
          <cell r="D10">
            <v>2487.4</v>
          </cell>
        </row>
        <row r="22">
          <cell r="D22">
            <v>3699.9</v>
          </cell>
        </row>
        <row r="34">
          <cell r="D34">
            <v>90.1</v>
          </cell>
        </row>
        <row r="41">
          <cell r="D41">
            <v>33.700000000000003</v>
          </cell>
        </row>
        <row r="62">
          <cell r="D62">
            <v>424.09999999999997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CS Instructions"/>
      <sheetName val="Coverpage"/>
      <sheetName val="StatementI"/>
      <sheetName val="StatementII"/>
      <sheetName val="Table1"/>
      <sheetName val="Table2"/>
      <sheetName val="Table3"/>
      <sheetName val="Table4"/>
      <sheetName val="Table5"/>
      <sheetName val="Table6"/>
      <sheetName val="Table7"/>
      <sheetName val="Table8"/>
      <sheetName val="Annex1"/>
      <sheetName val="Annex2"/>
      <sheetName val="OtherThanCashData Checks Report"/>
      <sheetName val="Cash Data Checks Report"/>
    </sheetNames>
    <sheetDataSet>
      <sheetData sheetId="0"/>
      <sheetData sheetId="1"/>
      <sheetData sheetId="2"/>
      <sheetData sheetId="3">
        <row r="34">
          <cell r="D34">
            <v>537.70000000000005</v>
          </cell>
        </row>
      </sheetData>
      <sheetData sheetId="4">
        <row r="52">
          <cell r="D52">
            <v>323</v>
          </cell>
        </row>
      </sheetData>
      <sheetData sheetId="5">
        <row r="9">
          <cell r="D9">
            <v>1049.4000000000001</v>
          </cell>
        </row>
        <row r="14">
          <cell r="D14">
            <v>1061</v>
          </cell>
        </row>
        <row r="16">
          <cell r="D16">
            <v>248.3</v>
          </cell>
        </row>
        <row r="20">
          <cell r="D20">
            <v>253.1</v>
          </cell>
        </row>
        <row r="23">
          <cell r="D23">
            <v>1285.8999999999999</v>
          </cell>
        </row>
        <row r="33">
          <cell r="D33">
            <v>1710.3</v>
          </cell>
        </row>
        <row r="37">
          <cell r="D37">
            <v>1033.5</v>
          </cell>
        </row>
      </sheetData>
      <sheetData sheetId="6">
        <row r="67">
          <cell r="D67">
            <v>14.099999999999994</v>
          </cell>
        </row>
        <row r="77">
          <cell r="D77">
            <v>594.69999999999993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T96"/>
  <sheetViews>
    <sheetView tabSelected="1" view="pageBreakPreview" topLeftCell="A52" zoomScale="75" zoomScaleNormal="100" zoomScaleSheetLayoutView="75" workbookViewId="0">
      <pane xSplit="4" topLeftCell="I1" activePane="topRight" state="frozen"/>
      <selection pane="topRight" activeCell="C83" sqref="C83"/>
    </sheetView>
  </sheetViews>
  <sheetFormatPr defaultRowHeight="15" x14ac:dyDescent="0.2"/>
  <cols>
    <col min="1" max="1" width="3.28515625" customWidth="1"/>
    <col min="2" max="2" width="2.7109375" customWidth="1"/>
    <col min="3" max="3" width="103.85546875" style="24" customWidth="1"/>
    <col min="4" max="4" width="7.5703125" customWidth="1"/>
    <col min="5" max="5" width="8.140625" customWidth="1"/>
    <col min="6" max="6" width="9.5703125" customWidth="1"/>
    <col min="7" max="7" width="10.5703125" customWidth="1"/>
    <col min="8" max="8" width="11" customWidth="1"/>
    <col min="9" max="9" width="11.5703125" customWidth="1"/>
    <col min="12" max="12" width="11.7109375" customWidth="1"/>
    <col min="13" max="13" width="10" bestFit="1" customWidth="1"/>
    <col min="14" max="14" width="0" hidden="1" customWidth="1"/>
    <col min="15" max="15" width="10.5703125" bestFit="1" customWidth="1"/>
    <col min="17" max="17" width="11.5703125" customWidth="1"/>
  </cols>
  <sheetData>
    <row r="1" spans="3:18" s="3" customFormat="1" ht="16.5" x14ac:dyDescent="0.3">
      <c r="C1" s="1"/>
      <c r="D1" s="2"/>
      <c r="E1" s="2"/>
      <c r="F1" s="2"/>
      <c r="G1" s="2"/>
      <c r="H1" s="2"/>
    </row>
    <row r="2" spans="3:18" s="3" customFormat="1" ht="16.5" x14ac:dyDescent="0.3"/>
    <row r="3" spans="3:18" s="3" customFormat="1" ht="16.5" x14ac:dyDescent="0.3"/>
    <row r="4" spans="3:18" s="3" customFormat="1" ht="16.5" x14ac:dyDescent="0.3">
      <c r="C4" s="1" t="s">
        <v>0</v>
      </c>
      <c r="D4" s="2"/>
      <c r="E4" s="2"/>
      <c r="F4" s="2"/>
      <c r="G4" s="2"/>
      <c r="H4" s="2"/>
    </row>
    <row r="5" spans="3:18" s="3" customFormat="1" ht="16.5" x14ac:dyDescent="0.3">
      <c r="C5" s="3" t="s">
        <v>1</v>
      </c>
    </row>
    <row r="6" spans="3:18" s="3" customFormat="1" ht="16.5" x14ac:dyDescent="0.3">
      <c r="D6" s="2" t="s">
        <v>2</v>
      </c>
      <c r="E6" s="4">
        <v>2002</v>
      </c>
      <c r="F6" s="4">
        <v>2003</v>
      </c>
      <c r="G6" s="4">
        <v>2004</v>
      </c>
      <c r="H6" s="4">
        <v>2005</v>
      </c>
      <c r="I6" s="4">
        <v>2006</v>
      </c>
      <c r="J6" s="4">
        <v>2007</v>
      </c>
      <c r="K6" s="4">
        <v>2008</v>
      </c>
      <c r="L6" s="4">
        <v>2009</v>
      </c>
      <c r="M6" s="4">
        <v>2010</v>
      </c>
      <c r="N6" s="4" t="s">
        <v>3</v>
      </c>
      <c r="O6" s="4">
        <v>2011</v>
      </c>
      <c r="P6" s="4">
        <v>2012</v>
      </c>
      <c r="Q6" s="4">
        <v>2013</v>
      </c>
      <c r="R6" s="4"/>
    </row>
    <row r="7" spans="3:18" s="3" customFormat="1" ht="16.5" x14ac:dyDescent="0.3">
      <c r="F7" s="4"/>
      <c r="G7" s="4"/>
      <c r="H7" s="4"/>
      <c r="I7" s="4"/>
      <c r="J7" s="4"/>
      <c r="K7" s="4"/>
      <c r="L7" s="5"/>
      <c r="M7" s="5"/>
      <c r="N7" s="5"/>
      <c r="O7" s="5"/>
      <c r="P7" s="5"/>
      <c r="Q7" s="4"/>
      <c r="R7" s="4"/>
    </row>
    <row r="8" spans="3:18" s="3" customFormat="1" ht="16.5" x14ac:dyDescent="0.3">
      <c r="C8" s="6" t="s">
        <v>4</v>
      </c>
      <c r="D8" s="7">
        <v>1</v>
      </c>
      <c r="E8" s="8">
        <f t="shared" ref="E8:L8" si="0">SUM(E9,E16:E18)</f>
        <v>802.7</v>
      </c>
      <c r="F8" s="8">
        <f t="shared" si="0"/>
        <v>933.3</v>
      </c>
      <c r="G8" s="8">
        <f t="shared" si="0"/>
        <v>1732.8999999999996</v>
      </c>
      <c r="H8" s="8">
        <f t="shared" si="0"/>
        <v>2213</v>
      </c>
      <c r="I8" s="8">
        <f t="shared" si="0"/>
        <v>3293.2999999999997</v>
      </c>
      <c r="J8" s="8">
        <f t="shared" si="0"/>
        <v>4293.5999999999995</v>
      </c>
      <c r="K8" s="8">
        <f t="shared" si="0"/>
        <v>5517.7</v>
      </c>
      <c r="L8" s="8">
        <f t="shared" si="0"/>
        <v>4917</v>
      </c>
      <c r="M8" s="8">
        <f>SUM(M9,M16:M18)</f>
        <v>5421.4999999999991</v>
      </c>
      <c r="N8" s="8">
        <f>SUM(N9,N16:N18)</f>
        <v>6439</v>
      </c>
      <c r="O8" s="8">
        <f>SUM(O9,O16:O18)</f>
        <v>6388.8</v>
      </c>
      <c r="P8" s="8">
        <f>SUM(P9,P16:P18)</f>
        <v>7058.2000000000007</v>
      </c>
      <c r="Q8" s="8">
        <f>SUM(Q9,Q16:Q18)</f>
        <v>6839.4999999999991</v>
      </c>
      <c r="R8" s="4"/>
    </row>
    <row r="9" spans="3:18" s="3" customFormat="1" ht="18.75" customHeight="1" x14ac:dyDescent="0.3">
      <c r="C9" s="2" t="s">
        <v>5</v>
      </c>
      <c r="D9" s="4">
        <v>11</v>
      </c>
      <c r="E9" s="9">
        <f t="shared" ref="E9:L9" si="1">SUM(E10:E15)</f>
        <v>567.9</v>
      </c>
      <c r="F9" s="4">
        <f t="shared" si="1"/>
        <v>602.29999999999995</v>
      </c>
      <c r="G9" s="4">
        <f t="shared" si="1"/>
        <v>975.29999999999984</v>
      </c>
      <c r="H9" s="4">
        <f t="shared" si="1"/>
        <v>1407.3</v>
      </c>
      <c r="I9" s="10">
        <f t="shared" si="1"/>
        <v>2130.2999999999997</v>
      </c>
      <c r="J9" s="10">
        <f t="shared" si="1"/>
        <v>3010.5</v>
      </c>
      <c r="K9" s="10">
        <f t="shared" si="1"/>
        <v>4541.5999999999995</v>
      </c>
      <c r="L9" s="10">
        <f t="shared" si="1"/>
        <v>4161.7</v>
      </c>
      <c r="M9" s="10">
        <f>SUM(M10:M15)</f>
        <v>4592.3999999999996</v>
      </c>
      <c r="N9" s="10">
        <f>SUM(N10:N15)</f>
        <v>5802</v>
      </c>
      <c r="O9" s="10">
        <f>SUM(O10:O15)</f>
        <v>5802</v>
      </c>
      <c r="P9" s="10">
        <f>SUM(P10:P15)</f>
        <v>6311.1</v>
      </c>
      <c r="Q9" s="10">
        <f>SUM(Q10:Q15)</f>
        <v>6287.7</v>
      </c>
      <c r="R9" s="5"/>
    </row>
    <row r="10" spans="3:18" s="3" customFormat="1" ht="38.25" customHeight="1" x14ac:dyDescent="0.3">
      <c r="C10" s="11" t="s">
        <v>6</v>
      </c>
      <c r="D10" s="5">
        <v>111</v>
      </c>
      <c r="E10" s="12">
        <v>27.8</v>
      </c>
      <c r="F10" s="12">
        <v>31.8</v>
      </c>
      <c r="G10" s="5">
        <v>27.7</v>
      </c>
      <c r="H10" s="5">
        <v>0</v>
      </c>
      <c r="I10" s="12">
        <v>324.89999999999998</v>
      </c>
      <c r="J10" s="5">
        <v>533.1</v>
      </c>
      <c r="K10" s="5">
        <v>1810.4</v>
      </c>
      <c r="L10" s="5">
        <v>1570.9</v>
      </c>
      <c r="M10" s="12">
        <v>1695</v>
      </c>
      <c r="N10" s="12">
        <v>2271.6999999999998</v>
      </c>
      <c r="O10" s="12">
        <v>2271.6999999999998</v>
      </c>
      <c r="P10" s="12">
        <f>[1]Table1!$D$10</f>
        <v>2487.4</v>
      </c>
      <c r="Q10" s="5">
        <v>2601.6</v>
      </c>
      <c r="R10" s="5"/>
    </row>
    <row r="11" spans="3:18" s="3" customFormat="1" ht="16.5" x14ac:dyDescent="0.3">
      <c r="C11" s="3" t="s">
        <v>7</v>
      </c>
      <c r="D11" s="5">
        <v>112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2">
        <v>0</v>
      </c>
      <c r="Q11" s="12">
        <v>0</v>
      </c>
      <c r="R11" s="5"/>
    </row>
    <row r="12" spans="3:18" s="3" customFormat="1" ht="16.5" x14ac:dyDescent="0.3">
      <c r="C12" s="3" t="s">
        <v>8</v>
      </c>
      <c r="D12" s="5">
        <v>113</v>
      </c>
      <c r="E12" s="12">
        <v>0</v>
      </c>
      <c r="F12" s="12">
        <v>0</v>
      </c>
      <c r="G12" s="12">
        <v>2.1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2">
        <v>0</v>
      </c>
      <c r="Q12" s="12">
        <v>0</v>
      </c>
      <c r="R12" s="5"/>
    </row>
    <row r="13" spans="3:18" s="3" customFormat="1" ht="16.5" x14ac:dyDescent="0.3">
      <c r="C13" s="3" t="s">
        <v>9</v>
      </c>
      <c r="D13" s="5">
        <v>114</v>
      </c>
      <c r="E13" s="12">
        <v>489.2</v>
      </c>
      <c r="F13" s="12">
        <v>504.2</v>
      </c>
      <c r="G13" s="5">
        <v>811.8</v>
      </c>
      <c r="H13" s="5">
        <v>1282.5</v>
      </c>
      <c r="I13" s="12">
        <v>1671.3</v>
      </c>
      <c r="J13" s="5">
        <v>2402.3000000000002</v>
      </c>
      <c r="K13" s="5">
        <v>2587.5</v>
      </c>
      <c r="L13" s="5">
        <v>2494.9</v>
      </c>
      <c r="M13" s="12">
        <v>2763.9</v>
      </c>
      <c r="N13" s="12">
        <v>3399.5</v>
      </c>
      <c r="O13" s="12">
        <v>3399.5</v>
      </c>
      <c r="P13" s="12">
        <f>[1]Table1!$D$22</f>
        <v>3699.9</v>
      </c>
      <c r="Q13" s="5">
        <v>3570.1</v>
      </c>
      <c r="R13" s="5"/>
    </row>
    <row r="14" spans="3:18" s="3" customFormat="1" ht="16.5" x14ac:dyDescent="0.3">
      <c r="C14" s="11" t="s">
        <v>10</v>
      </c>
      <c r="D14" s="5">
        <v>115</v>
      </c>
      <c r="E14" s="12">
        <v>50.9</v>
      </c>
      <c r="F14" s="12">
        <v>66.3</v>
      </c>
      <c r="G14" s="5">
        <v>131.80000000000001</v>
      </c>
      <c r="H14" s="5">
        <v>124.2</v>
      </c>
      <c r="I14" s="12">
        <v>132.4</v>
      </c>
      <c r="J14" s="5">
        <v>52</v>
      </c>
      <c r="K14" s="5">
        <v>51.9</v>
      </c>
      <c r="L14" s="5">
        <v>35.9</v>
      </c>
      <c r="M14" s="12">
        <v>70.400000000000006</v>
      </c>
      <c r="N14" s="12">
        <v>93.2</v>
      </c>
      <c r="O14" s="12">
        <v>93.2</v>
      </c>
      <c r="P14" s="12">
        <f>[1]Table1!$D$34</f>
        <v>90.1</v>
      </c>
      <c r="Q14" s="5">
        <v>89.4</v>
      </c>
      <c r="R14" s="5"/>
    </row>
    <row r="15" spans="3:18" s="3" customFormat="1" ht="16.5" x14ac:dyDescent="0.3">
      <c r="C15" s="11" t="s">
        <v>11</v>
      </c>
      <c r="D15" s="5">
        <v>116</v>
      </c>
      <c r="E15" s="12">
        <v>0</v>
      </c>
      <c r="F15" s="12">
        <v>0</v>
      </c>
      <c r="G15" s="5">
        <v>1.9</v>
      </c>
      <c r="H15" s="5">
        <v>0.6</v>
      </c>
      <c r="I15" s="12">
        <v>1.7</v>
      </c>
      <c r="J15" s="5">
        <v>23.1</v>
      </c>
      <c r="K15" s="5">
        <v>91.8</v>
      </c>
      <c r="L15" s="12">
        <v>60</v>
      </c>
      <c r="M15" s="12">
        <v>63.1</v>
      </c>
      <c r="N15" s="12">
        <v>37.6</v>
      </c>
      <c r="O15" s="12">
        <v>37.6</v>
      </c>
      <c r="P15" s="12">
        <f>[1]Table1!$D$41</f>
        <v>33.700000000000003</v>
      </c>
      <c r="Q15" s="5">
        <v>26.6</v>
      </c>
      <c r="R15" s="5"/>
    </row>
    <row r="16" spans="3:18" s="3" customFormat="1" ht="16.5" x14ac:dyDescent="0.3">
      <c r="C16" s="13" t="s">
        <v>12</v>
      </c>
      <c r="D16" s="4">
        <v>12</v>
      </c>
      <c r="E16" s="9">
        <v>154.80000000000001</v>
      </c>
      <c r="F16" s="9">
        <v>222.7</v>
      </c>
      <c r="G16" s="4">
        <v>402.2</v>
      </c>
      <c r="H16" s="4">
        <v>428.8</v>
      </c>
      <c r="I16" s="9">
        <v>502.8</v>
      </c>
      <c r="J16" s="4">
        <v>722.1</v>
      </c>
      <c r="K16" s="9">
        <v>0</v>
      </c>
      <c r="L16" s="9">
        <v>0</v>
      </c>
      <c r="M16" s="9">
        <v>0</v>
      </c>
      <c r="N16" s="9">
        <v>0</v>
      </c>
      <c r="O16" s="9">
        <v>0</v>
      </c>
      <c r="P16" s="9">
        <v>0</v>
      </c>
      <c r="Q16" s="4">
        <v>0</v>
      </c>
      <c r="R16" s="4"/>
    </row>
    <row r="17" spans="3:20" s="3" customFormat="1" ht="16.5" x14ac:dyDescent="0.3">
      <c r="C17" s="13" t="s">
        <v>13</v>
      </c>
      <c r="D17" s="4">
        <v>13</v>
      </c>
      <c r="E17" s="9">
        <v>22.6</v>
      </c>
      <c r="F17" s="9">
        <v>48.4</v>
      </c>
      <c r="G17" s="4">
        <v>160.1</v>
      </c>
      <c r="H17" s="4">
        <v>104.5</v>
      </c>
      <c r="I17" s="9">
        <v>194</v>
      </c>
      <c r="J17" s="4">
        <v>208.6</v>
      </c>
      <c r="K17" s="4">
        <v>617.1</v>
      </c>
      <c r="L17" s="4">
        <v>387.7</v>
      </c>
      <c r="M17" s="9">
        <v>471.4</v>
      </c>
      <c r="N17" s="9">
        <v>219.8</v>
      </c>
      <c r="O17" s="9">
        <v>263.10000000000002</v>
      </c>
      <c r="P17" s="9">
        <f>[2]Table1!$D$52</f>
        <v>323</v>
      </c>
      <c r="Q17" s="4">
        <v>238.9</v>
      </c>
      <c r="R17" s="4"/>
    </row>
    <row r="18" spans="3:20" s="3" customFormat="1" ht="16.5" x14ac:dyDescent="0.3">
      <c r="C18" s="13" t="s">
        <v>14</v>
      </c>
      <c r="D18" s="4">
        <v>14</v>
      </c>
      <c r="E18" s="9">
        <v>57.4</v>
      </c>
      <c r="F18" s="9">
        <v>59.9</v>
      </c>
      <c r="G18" s="4">
        <v>195.3</v>
      </c>
      <c r="H18" s="4">
        <v>272.39999999999998</v>
      </c>
      <c r="I18" s="9">
        <v>466.2</v>
      </c>
      <c r="J18" s="4">
        <v>352.4</v>
      </c>
      <c r="K18" s="4">
        <v>359</v>
      </c>
      <c r="L18" s="4">
        <v>367.6</v>
      </c>
      <c r="M18" s="9">
        <v>357.7</v>
      </c>
      <c r="N18" s="9">
        <v>417.2</v>
      </c>
      <c r="O18" s="9">
        <v>323.7</v>
      </c>
      <c r="P18" s="9">
        <f>[1]Table1!$D$62</f>
        <v>424.09999999999997</v>
      </c>
      <c r="Q18" s="4">
        <v>312.89999999999998</v>
      </c>
      <c r="R18" s="4"/>
    </row>
    <row r="19" spans="3:20" s="3" customFormat="1" ht="16.5" x14ac:dyDescent="0.3">
      <c r="C19" s="14" t="s">
        <v>15</v>
      </c>
      <c r="D19" s="7">
        <v>2</v>
      </c>
      <c r="E19" s="8">
        <f t="shared" ref="E19:L19" si="2">SUM(E20:E27)</f>
        <v>839.7</v>
      </c>
      <c r="F19" s="8">
        <f t="shared" si="2"/>
        <v>915.59999999999991</v>
      </c>
      <c r="G19" s="8">
        <f t="shared" si="2"/>
        <v>1432.2</v>
      </c>
      <c r="H19" s="8">
        <f t="shared" si="2"/>
        <v>2012.7</v>
      </c>
      <c r="I19" s="8">
        <f t="shared" si="2"/>
        <v>2669.4</v>
      </c>
      <c r="J19" s="8">
        <f t="shared" si="2"/>
        <v>3890.0000000000005</v>
      </c>
      <c r="K19" s="8">
        <f t="shared" si="2"/>
        <v>5554.7000000000007</v>
      </c>
      <c r="L19" s="8">
        <f t="shared" si="2"/>
        <v>5367.2000000000007</v>
      </c>
      <c r="M19" s="8">
        <f>SUM(M20:M27)</f>
        <v>5466.4999999999991</v>
      </c>
      <c r="N19" s="8">
        <f>SUM(N20:N27)</f>
        <v>5820.6</v>
      </c>
      <c r="O19" s="8">
        <f>SUM(O20:O27)</f>
        <v>5926.9</v>
      </c>
      <c r="P19" s="8">
        <f>SUM(P20:P27)</f>
        <v>6641.5</v>
      </c>
      <c r="Q19" s="8">
        <f>SUM(Q20:Q27)</f>
        <v>6545.5999999999995</v>
      </c>
      <c r="R19" s="7"/>
    </row>
    <row r="20" spans="3:20" s="3" customFormat="1" ht="16.5" x14ac:dyDescent="0.3">
      <c r="C20" s="11" t="s">
        <v>16</v>
      </c>
      <c r="D20" s="5">
        <v>21</v>
      </c>
      <c r="E20" s="12">
        <v>93.9</v>
      </c>
      <c r="F20" s="12">
        <v>131.5</v>
      </c>
      <c r="G20" s="5">
        <v>233</v>
      </c>
      <c r="H20" s="5">
        <v>336.7</v>
      </c>
      <c r="I20" s="12">
        <v>451.5</v>
      </c>
      <c r="J20" s="5">
        <v>603.5</v>
      </c>
      <c r="K20" s="5">
        <v>913.1</v>
      </c>
      <c r="L20" s="5">
        <v>941.6</v>
      </c>
      <c r="M20" s="12">
        <v>993.5</v>
      </c>
      <c r="N20" s="12">
        <v>1012.5</v>
      </c>
      <c r="O20" s="12">
        <v>1012.5</v>
      </c>
      <c r="P20" s="12">
        <f>[2]Table2!$D$9</f>
        <v>1049.4000000000001</v>
      </c>
      <c r="Q20" s="5">
        <v>1187.5999999999999</v>
      </c>
      <c r="R20" s="5"/>
    </row>
    <row r="21" spans="3:20" s="3" customFormat="1" ht="16.5" x14ac:dyDescent="0.3">
      <c r="C21" s="11" t="s">
        <v>17</v>
      </c>
      <c r="D21" s="5">
        <v>22</v>
      </c>
      <c r="E21" s="12">
        <v>183.1</v>
      </c>
      <c r="F21" s="12">
        <v>169.3</v>
      </c>
      <c r="G21" s="5">
        <v>319.2</v>
      </c>
      <c r="H21" s="5">
        <v>420.2</v>
      </c>
      <c r="I21" s="12">
        <v>678.5</v>
      </c>
      <c r="J21" s="5">
        <v>1483.8</v>
      </c>
      <c r="K21" s="5">
        <v>1508.7</v>
      </c>
      <c r="L21" s="5">
        <v>879.9</v>
      </c>
      <c r="M21" s="12">
        <v>881.6</v>
      </c>
      <c r="N21" s="12">
        <v>989</v>
      </c>
      <c r="O21" s="12">
        <v>989</v>
      </c>
      <c r="P21" s="12">
        <f>[2]Table2!$D$14</f>
        <v>1061</v>
      </c>
      <c r="Q21" s="5">
        <v>765.8</v>
      </c>
      <c r="R21" s="5"/>
    </row>
    <row r="22" spans="3:20" s="3" customFormat="1" ht="16.5" x14ac:dyDescent="0.3">
      <c r="C22" s="11" t="s">
        <v>18</v>
      </c>
      <c r="D22" s="5">
        <v>23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5">
        <v>0</v>
      </c>
      <c r="M22" s="12">
        <v>0</v>
      </c>
      <c r="N22" s="12">
        <v>0</v>
      </c>
      <c r="O22" s="12">
        <v>0</v>
      </c>
      <c r="P22" s="12">
        <v>0</v>
      </c>
      <c r="Q22" s="12">
        <v>0</v>
      </c>
      <c r="R22" s="5"/>
    </row>
    <row r="23" spans="3:20" s="3" customFormat="1" ht="16.5" x14ac:dyDescent="0.3">
      <c r="C23" s="11" t="s">
        <v>19</v>
      </c>
      <c r="D23" s="5">
        <v>24</v>
      </c>
      <c r="E23" s="12">
        <v>146.69999999999999</v>
      </c>
      <c r="F23" s="12">
        <v>168.5</v>
      </c>
      <c r="G23" s="5">
        <v>142.4</v>
      </c>
      <c r="H23" s="5">
        <v>120.1</v>
      </c>
      <c r="I23" s="12">
        <v>100.5</v>
      </c>
      <c r="J23" s="5">
        <v>97.4</v>
      </c>
      <c r="K23" s="5">
        <v>119.3</v>
      </c>
      <c r="L23" s="5">
        <v>167.2</v>
      </c>
      <c r="M23" s="12">
        <v>200.7</v>
      </c>
      <c r="N23" s="12">
        <v>282.7</v>
      </c>
      <c r="O23" s="12">
        <v>282.7</v>
      </c>
      <c r="P23" s="12">
        <f>[2]Table2!$D$16</f>
        <v>248.3</v>
      </c>
      <c r="Q23" s="5">
        <v>233</v>
      </c>
      <c r="R23" s="5"/>
    </row>
    <row r="24" spans="3:20" s="3" customFormat="1" ht="16.5" x14ac:dyDescent="0.3">
      <c r="C24" s="11" t="s">
        <v>20</v>
      </c>
      <c r="D24" s="5">
        <v>25</v>
      </c>
      <c r="E24" s="12">
        <v>92</v>
      </c>
      <c r="F24" s="12">
        <v>57</v>
      </c>
      <c r="G24" s="5">
        <v>112.7</v>
      </c>
      <c r="H24" s="5">
        <v>421.5</v>
      </c>
      <c r="I24" s="12">
        <v>419</v>
      </c>
      <c r="J24" s="5">
        <v>267.3</v>
      </c>
      <c r="K24" s="5">
        <v>362.5</v>
      </c>
      <c r="L24" s="5">
        <v>447.3</v>
      </c>
      <c r="M24" s="12">
        <v>196.3</v>
      </c>
      <c r="N24" s="12">
        <v>194.4</v>
      </c>
      <c r="O24" s="12">
        <v>196.7</v>
      </c>
      <c r="P24" s="12">
        <f>[2]Table2!$D$20</f>
        <v>253.1</v>
      </c>
      <c r="Q24" s="5">
        <v>242.6</v>
      </c>
      <c r="R24" s="5"/>
    </row>
    <row r="25" spans="3:20" s="3" customFormat="1" ht="16.5" x14ac:dyDescent="0.3">
      <c r="C25" s="11" t="s">
        <v>21</v>
      </c>
      <c r="D25" s="5">
        <v>26</v>
      </c>
      <c r="E25" s="12">
        <v>65.099999999999994</v>
      </c>
      <c r="F25" s="12">
        <v>69.8</v>
      </c>
      <c r="G25" s="5">
        <v>128.19999999999999</v>
      </c>
      <c r="H25" s="5">
        <v>181.4</v>
      </c>
      <c r="I25" s="12">
        <v>222.7</v>
      </c>
      <c r="J25" s="5">
        <v>197.3</v>
      </c>
      <c r="K25" s="5">
        <v>858.9</v>
      </c>
      <c r="L25" s="5">
        <v>861.2</v>
      </c>
      <c r="M25" s="12">
        <v>1099.5999999999999</v>
      </c>
      <c r="N25" s="12">
        <v>1117</v>
      </c>
      <c r="O25" s="12">
        <v>1220.0999999999999</v>
      </c>
      <c r="P25" s="12">
        <f>[2]Table2!$D$23</f>
        <v>1285.8999999999999</v>
      </c>
      <c r="Q25" s="5">
        <v>1083.3</v>
      </c>
      <c r="R25" s="5"/>
    </row>
    <row r="26" spans="3:20" s="3" customFormat="1" ht="16.5" x14ac:dyDescent="0.3">
      <c r="C26" s="11" t="s">
        <v>22</v>
      </c>
      <c r="D26" s="5">
        <v>27</v>
      </c>
      <c r="E26" s="12">
        <v>258.89999999999998</v>
      </c>
      <c r="F26" s="12">
        <v>319.5</v>
      </c>
      <c r="G26" s="5">
        <v>480.5</v>
      </c>
      <c r="H26" s="5">
        <v>466</v>
      </c>
      <c r="I26" s="12">
        <v>597.20000000000005</v>
      </c>
      <c r="J26" s="5">
        <v>892.5</v>
      </c>
      <c r="K26" s="5">
        <v>1286.0999999999999</v>
      </c>
      <c r="L26" s="5">
        <v>1419.9</v>
      </c>
      <c r="M26" s="12">
        <v>1481.1</v>
      </c>
      <c r="N26" s="12">
        <v>1540.9</v>
      </c>
      <c r="O26" s="12">
        <v>1540.9</v>
      </c>
      <c r="P26" s="12">
        <f>[2]Table2!$D$33</f>
        <v>1710.3</v>
      </c>
      <c r="Q26" s="5">
        <v>2083</v>
      </c>
      <c r="R26" s="5"/>
    </row>
    <row r="27" spans="3:20" s="3" customFormat="1" ht="16.5" x14ac:dyDescent="0.3">
      <c r="C27" s="11" t="s">
        <v>23</v>
      </c>
      <c r="D27" s="5">
        <v>28</v>
      </c>
      <c r="E27" s="12">
        <v>0</v>
      </c>
      <c r="F27" s="12">
        <v>0</v>
      </c>
      <c r="G27" s="5">
        <v>16.2</v>
      </c>
      <c r="H27" s="5">
        <v>66.8</v>
      </c>
      <c r="I27" s="12">
        <v>200</v>
      </c>
      <c r="J27" s="5">
        <v>348.2</v>
      </c>
      <c r="K27" s="5">
        <v>506.1</v>
      </c>
      <c r="L27" s="5">
        <v>650.1</v>
      </c>
      <c r="M27" s="12">
        <v>613.70000000000005</v>
      </c>
      <c r="N27" s="12">
        <v>684.1</v>
      </c>
      <c r="O27" s="12">
        <v>685</v>
      </c>
      <c r="P27" s="12">
        <f>[2]Table2!$D$37</f>
        <v>1033.5</v>
      </c>
      <c r="Q27" s="5">
        <v>950.3</v>
      </c>
      <c r="R27" s="5"/>
    </row>
    <row r="28" spans="3:20" s="3" customFormat="1" ht="23.25" customHeight="1" x14ac:dyDescent="0.3">
      <c r="C28" s="15" t="s">
        <v>24</v>
      </c>
      <c r="D28" s="5"/>
      <c r="E28" s="8">
        <f t="shared" ref="E28:L28" si="3">E8-E19</f>
        <v>-37</v>
      </c>
      <c r="F28" s="8">
        <f t="shared" si="3"/>
        <v>17.700000000000045</v>
      </c>
      <c r="G28" s="8">
        <f t="shared" si="3"/>
        <v>300.69999999999959</v>
      </c>
      <c r="H28" s="8">
        <f t="shared" si="3"/>
        <v>200.29999999999995</v>
      </c>
      <c r="I28" s="8">
        <f t="shared" si="3"/>
        <v>623.89999999999964</v>
      </c>
      <c r="J28" s="8">
        <f t="shared" si="3"/>
        <v>403.599999999999</v>
      </c>
      <c r="K28" s="8">
        <f t="shared" si="3"/>
        <v>-37.000000000000909</v>
      </c>
      <c r="L28" s="8">
        <f t="shared" si="3"/>
        <v>-450.20000000000073</v>
      </c>
      <c r="M28" s="8">
        <f>M8-M19</f>
        <v>-45</v>
      </c>
      <c r="N28" s="8">
        <f>N8-N19</f>
        <v>618.39999999999964</v>
      </c>
      <c r="O28" s="8">
        <f>O8-O19</f>
        <v>461.90000000000055</v>
      </c>
      <c r="P28" s="8">
        <f>P8-P19</f>
        <v>416.70000000000073</v>
      </c>
      <c r="Q28" s="8">
        <f>Q8-Q19</f>
        <v>293.89999999999964</v>
      </c>
      <c r="R28" s="5"/>
    </row>
    <row r="29" spans="3:20" s="3" customFormat="1" ht="16.5" x14ac:dyDescent="0.3">
      <c r="C29" s="15" t="s">
        <v>25</v>
      </c>
      <c r="D29" s="4">
        <v>31</v>
      </c>
      <c r="E29" s="9">
        <v>100</v>
      </c>
      <c r="F29" s="4">
        <v>94.2</v>
      </c>
      <c r="G29" s="4">
        <v>248.1</v>
      </c>
      <c r="H29" s="4">
        <v>23.1</v>
      </c>
      <c r="I29" s="10">
        <v>278.7</v>
      </c>
      <c r="J29" s="16">
        <v>274</v>
      </c>
      <c r="K29" s="16">
        <v>324.7</v>
      </c>
      <c r="L29" s="4">
        <v>746.8</v>
      </c>
      <c r="M29" s="9">
        <v>873.6</v>
      </c>
      <c r="N29" s="9">
        <v>849.3</v>
      </c>
      <c r="O29" s="4">
        <v>755.8</v>
      </c>
      <c r="P29" s="9">
        <f>[2]StatementII!$D$34</f>
        <v>537.70000000000005</v>
      </c>
      <c r="Q29" s="4">
        <v>690.2</v>
      </c>
      <c r="R29" s="5"/>
    </row>
    <row r="30" spans="3:20" s="3" customFormat="1" ht="37.5" customHeight="1" x14ac:dyDescent="0.3">
      <c r="C30" s="17" t="s">
        <v>26</v>
      </c>
      <c r="D30" s="5"/>
      <c r="E30" s="8">
        <f t="shared" ref="E30:Q30" si="4">E8-E19-E29</f>
        <v>-137</v>
      </c>
      <c r="F30" s="8">
        <f t="shared" si="4"/>
        <v>-76.499999999999957</v>
      </c>
      <c r="G30" s="8">
        <f t="shared" si="4"/>
        <v>52.599999999999596</v>
      </c>
      <c r="H30" s="8">
        <f t="shared" si="4"/>
        <v>177.19999999999996</v>
      </c>
      <c r="I30" s="8">
        <f t="shared" si="4"/>
        <v>345.19999999999965</v>
      </c>
      <c r="J30" s="8">
        <f t="shared" si="4"/>
        <v>129.599999999999</v>
      </c>
      <c r="K30" s="8">
        <f t="shared" si="4"/>
        <v>-361.7000000000009</v>
      </c>
      <c r="L30" s="8">
        <f t="shared" si="4"/>
        <v>-1197.0000000000007</v>
      </c>
      <c r="M30" s="8">
        <f t="shared" si="4"/>
        <v>-918.6</v>
      </c>
      <c r="N30" s="8">
        <f t="shared" si="4"/>
        <v>-230.90000000000032</v>
      </c>
      <c r="O30" s="8">
        <f t="shared" si="4"/>
        <v>-293.89999999999941</v>
      </c>
      <c r="P30" s="8">
        <f t="shared" si="4"/>
        <v>-120.99999999999932</v>
      </c>
      <c r="Q30" s="8">
        <f t="shared" si="4"/>
        <v>-396.30000000000041</v>
      </c>
      <c r="R30" s="5"/>
    </row>
    <row r="31" spans="3:20" s="3" customFormat="1" ht="16.5" x14ac:dyDescent="0.3">
      <c r="C31" s="17" t="s">
        <v>27</v>
      </c>
      <c r="D31" s="4">
        <v>32</v>
      </c>
      <c r="E31" s="9">
        <f t="shared" ref="E31:N31" si="5">SUM(E32:E38)</f>
        <v>-4.5</v>
      </c>
      <c r="F31" s="9">
        <f t="shared" si="5"/>
        <v>64.2</v>
      </c>
      <c r="G31" s="9">
        <f t="shared" si="5"/>
        <v>93.6</v>
      </c>
      <c r="H31" s="9">
        <f t="shared" si="5"/>
        <v>110.7</v>
      </c>
      <c r="I31" s="9">
        <f t="shared" si="5"/>
        <v>264.39999999999998</v>
      </c>
      <c r="J31" s="9">
        <f t="shared" si="5"/>
        <v>144.1</v>
      </c>
      <c r="K31" s="9">
        <f t="shared" si="5"/>
        <v>600.5</v>
      </c>
      <c r="L31" s="9">
        <f t="shared" si="5"/>
        <v>-499.50000000000006</v>
      </c>
      <c r="M31" s="9">
        <f t="shared" si="5"/>
        <v>357.4</v>
      </c>
      <c r="N31" s="9">
        <f t="shared" si="5"/>
        <v>337.9</v>
      </c>
      <c r="O31" s="9">
        <f>SUM(O32:O38)</f>
        <v>289.3</v>
      </c>
      <c r="P31" s="9">
        <f>SUM(P32:P38)</f>
        <v>487.8</v>
      </c>
      <c r="Q31" s="9">
        <f>SUM(Q32:Q38)</f>
        <v>-172.20000000000005</v>
      </c>
      <c r="R31" s="5"/>
    </row>
    <row r="32" spans="3:20" s="2" customFormat="1" ht="16.5" x14ac:dyDescent="0.3">
      <c r="C32" s="13" t="s">
        <v>28</v>
      </c>
      <c r="D32" s="4">
        <v>3202</v>
      </c>
      <c r="E32" s="9">
        <f>SUM(E40,E48)</f>
        <v>-43.7</v>
      </c>
      <c r="F32" s="9">
        <f>SUM(F40,F48)</f>
        <v>10.5</v>
      </c>
      <c r="G32" s="9">
        <f>SUM(G40,G48)</f>
        <v>34.799999999999997</v>
      </c>
      <c r="H32" s="9">
        <f>SUM(H40,H48)</f>
        <v>84.9</v>
      </c>
      <c r="I32" s="9">
        <v>104.5</v>
      </c>
      <c r="J32" s="4">
        <v>87.8</v>
      </c>
      <c r="K32" s="4">
        <v>416.2</v>
      </c>
      <c r="L32" s="4">
        <v>-402.70000000000005</v>
      </c>
      <c r="M32" s="9">
        <v>109</v>
      </c>
      <c r="N32" s="9">
        <f t="shared" ref="N32:Q38" si="6">SUM(N40,N48)</f>
        <v>-22.6</v>
      </c>
      <c r="O32" s="9">
        <f>SUM(O40,O48)</f>
        <v>3</v>
      </c>
      <c r="P32" s="9">
        <f>SUM(P40,P48)</f>
        <v>178.5</v>
      </c>
      <c r="Q32" s="9">
        <f>SUM(Q40,Q48)</f>
        <v>-386.8</v>
      </c>
      <c r="R32" s="4"/>
      <c r="T32" s="3"/>
    </row>
    <row r="33" spans="3:20" s="2" customFormat="1" ht="16.5" x14ac:dyDescent="0.3">
      <c r="C33" s="13" t="s">
        <v>29</v>
      </c>
      <c r="D33" s="4">
        <v>3203</v>
      </c>
      <c r="E33" s="9">
        <f t="shared" ref="E33:H38" si="7">SUM(E41,E49)</f>
        <v>0</v>
      </c>
      <c r="F33" s="9">
        <f t="shared" si="7"/>
        <v>0</v>
      </c>
      <c r="G33" s="9">
        <f t="shared" si="7"/>
        <v>0</v>
      </c>
      <c r="H33" s="9">
        <f t="shared" si="7"/>
        <v>0</v>
      </c>
      <c r="I33" s="9">
        <v>0</v>
      </c>
      <c r="J33" s="9">
        <v>0</v>
      </c>
      <c r="K33" s="9">
        <v>0</v>
      </c>
      <c r="L33" s="9">
        <v>0</v>
      </c>
      <c r="M33" s="9">
        <v>0</v>
      </c>
      <c r="N33" s="9">
        <f t="shared" si="6"/>
        <v>0</v>
      </c>
      <c r="O33" s="9">
        <f t="shared" si="6"/>
        <v>0</v>
      </c>
      <c r="P33" s="9">
        <f t="shared" si="6"/>
        <v>0</v>
      </c>
      <c r="Q33" s="9">
        <f t="shared" si="6"/>
        <v>0</v>
      </c>
      <c r="R33" s="4"/>
      <c r="T33" s="3"/>
    </row>
    <row r="34" spans="3:20" s="2" customFormat="1" ht="16.5" x14ac:dyDescent="0.3">
      <c r="C34" s="13" t="s">
        <v>30</v>
      </c>
      <c r="D34" s="4">
        <v>3204</v>
      </c>
      <c r="E34" s="9">
        <f t="shared" si="7"/>
        <v>47.2</v>
      </c>
      <c r="F34" s="9">
        <f t="shared" si="7"/>
        <v>53.7</v>
      </c>
      <c r="G34" s="9">
        <f t="shared" si="7"/>
        <v>58.8</v>
      </c>
      <c r="H34" s="9">
        <f t="shared" si="7"/>
        <v>25.8</v>
      </c>
      <c r="I34" s="9">
        <v>159.9</v>
      </c>
      <c r="J34" s="4">
        <v>56.3</v>
      </c>
      <c r="K34" s="4">
        <v>125.5</v>
      </c>
      <c r="L34" s="4">
        <v>64.699999999999989</v>
      </c>
      <c r="M34" s="9">
        <v>165.8</v>
      </c>
      <c r="N34" s="9">
        <f t="shared" si="6"/>
        <v>100</v>
      </c>
      <c r="O34" s="9">
        <f t="shared" si="6"/>
        <v>286.3</v>
      </c>
      <c r="P34" s="9">
        <f t="shared" si="6"/>
        <v>309.3</v>
      </c>
      <c r="Q34" s="9">
        <f t="shared" si="6"/>
        <v>78.599999999999994</v>
      </c>
      <c r="R34" s="4"/>
      <c r="T34" s="3"/>
    </row>
    <row r="35" spans="3:20" s="2" customFormat="1" ht="20.25" customHeight="1" x14ac:dyDescent="0.3">
      <c r="C35" s="13" t="s">
        <v>31</v>
      </c>
      <c r="D35" s="4">
        <v>3205</v>
      </c>
      <c r="E35" s="9">
        <f t="shared" si="7"/>
        <v>-8</v>
      </c>
      <c r="F35" s="9">
        <f t="shared" si="7"/>
        <v>0</v>
      </c>
      <c r="G35" s="9">
        <f t="shared" si="7"/>
        <v>0</v>
      </c>
      <c r="H35" s="9">
        <f t="shared" si="7"/>
        <v>0</v>
      </c>
      <c r="I35" s="9">
        <v>0</v>
      </c>
      <c r="J35" s="9">
        <v>0</v>
      </c>
      <c r="K35" s="9">
        <v>58.8</v>
      </c>
      <c r="L35" s="4">
        <v>-161.5</v>
      </c>
      <c r="M35" s="9">
        <v>82.6</v>
      </c>
      <c r="N35" s="9">
        <f t="shared" si="6"/>
        <v>260.5</v>
      </c>
      <c r="O35" s="9">
        <f t="shared" si="6"/>
        <v>0</v>
      </c>
      <c r="P35" s="9">
        <f t="shared" si="6"/>
        <v>0</v>
      </c>
      <c r="Q35" s="9">
        <f t="shared" si="6"/>
        <v>158.6</v>
      </c>
      <c r="R35" s="4"/>
      <c r="T35" s="3"/>
    </row>
    <row r="36" spans="3:20" s="2" customFormat="1" ht="16.5" x14ac:dyDescent="0.3">
      <c r="C36" s="13" t="s">
        <v>32</v>
      </c>
      <c r="D36" s="4">
        <v>3206</v>
      </c>
      <c r="E36" s="9">
        <f t="shared" si="7"/>
        <v>0</v>
      </c>
      <c r="F36" s="9">
        <f t="shared" si="7"/>
        <v>0</v>
      </c>
      <c r="G36" s="9">
        <f t="shared" si="7"/>
        <v>0</v>
      </c>
      <c r="H36" s="9">
        <f t="shared" si="7"/>
        <v>0</v>
      </c>
      <c r="I36" s="9">
        <v>0</v>
      </c>
      <c r="J36" s="9">
        <v>0</v>
      </c>
      <c r="K36" s="9">
        <v>0</v>
      </c>
      <c r="L36" s="9">
        <v>0</v>
      </c>
      <c r="M36" s="9">
        <v>0</v>
      </c>
      <c r="N36" s="9">
        <f t="shared" si="6"/>
        <v>0</v>
      </c>
      <c r="O36" s="9">
        <f t="shared" si="6"/>
        <v>0</v>
      </c>
      <c r="P36" s="9">
        <f t="shared" si="6"/>
        <v>0</v>
      </c>
      <c r="Q36" s="9">
        <f t="shared" si="6"/>
        <v>0</v>
      </c>
      <c r="R36" s="4"/>
      <c r="T36" s="3"/>
    </row>
    <row r="37" spans="3:20" s="2" customFormat="1" ht="16.5" x14ac:dyDescent="0.3">
      <c r="C37" s="13" t="s">
        <v>33</v>
      </c>
      <c r="D37" s="4">
        <v>3207</v>
      </c>
      <c r="E37" s="9">
        <f t="shared" si="7"/>
        <v>0</v>
      </c>
      <c r="F37" s="9">
        <f t="shared" si="7"/>
        <v>0</v>
      </c>
      <c r="G37" s="9">
        <f t="shared" si="7"/>
        <v>0</v>
      </c>
      <c r="H37" s="9">
        <f t="shared" si="7"/>
        <v>0</v>
      </c>
      <c r="I37" s="9">
        <v>0</v>
      </c>
      <c r="J37" s="9">
        <v>0</v>
      </c>
      <c r="K37" s="9">
        <v>0</v>
      </c>
      <c r="L37" s="9">
        <v>0</v>
      </c>
      <c r="M37" s="9">
        <v>0</v>
      </c>
      <c r="N37" s="9">
        <f t="shared" si="6"/>
        <v>0</v>
      </c>
      <c r="O37" s="9">
        <f t="shared" si="6"/>
        <v>0</v>
      </c>
      <c r="P37" s="9">
        <f t="shared" si="6"/>
        <v>0</v>
      </c>
      <c r="Q37" s="9">
        <f t="shared" si="6"/>
        <v>0</v>
      </c>
      <c r="R37" s="4"/>
      <c r="T37" s="3"/>
    </row>
    <row r="38" spans="3:20" s="2" customFormat="1" ht="16.5" x14ac:dyDescent="0.3">
      <c r="C38" s="13" t="s">
        <v>34</v>
      </c>
      <c r="D38" s="4">
        <v>3208</v>
      </c>
      <c r="E38" s="9">
        <f t="shared" si="7"/>
        <v>0</v>
      </c>
      <c r="F38" s="9">
        <f t="shared" si="7"/>
        <v>0</v>
      </c>
      <c r="G38" s="9">
        <f t="shared" si="7"/>
        <v>0</v>
      </c>
      <c r="H38" s="9">
        <f t="shared" si="7"/>
        <v>0</v>
      </c>
      <c r="I38" s="9">
        <v>0</v>
      </c>
      <c r="J38" s="9">
        <v>0</v>
      </c>
      <c r="K38" s="9">
        <v>0</v>
      </c>
      <c r="L38" s="9">
        <v>0</v>
      </c>
      <c r="M38" s="9">
        <v>0</v>
      </c>
      <c r="N38" s="9">
        <f t="shared" si="6"/>
        <v>0</v>
      </c>
      <c r="O38" s="9">
        <f t="shared" si="6"/>
        <v>0</v>
      </c>
      <c r="P38" s="9">
        <f t="shared" si="6"/>
        <v>0</v>
      </c>
      <c r="Q38" s="9">
        <f t="shared" si="6"/>
        <v>-22.6</v>
      </c>
      <c r="R38" s="4"/>
      <c r="T38" s="3"/>
    </row>
    <row r="39" spans="3:20" s="3" customFormat="1" ht="16.5" x14ac:dyDescent="0.3">
      <c r="C39" s="13" t="s">
        <v>35</v>
      </c>
      <c r="D39" s="4">
        <v>321</v>
      </c>
      <c r="E39" s="4">
        <f t="shared" ref="E39:O39" si="8">SUM(E40:E46)</f>
        <v>-4.5</v>
      </c>
      <c r="F39" s="4">
        <f t="shared" si="8"/>
        <v>64.2</v>
      </c>
      <c r="G39" s="4">
        <f>SUM(G40:G46)</f>
        <v>93.6</v>
      </c>
      <c r="H39" s="4">
        <f>SUM(H40:H46)</f>
        <v>110.7</v>
      </c>
      <c r="I39" s="4">
        <f t="shared" si="8"/>
        <v>264.39999999999998</v>
      </c>
      <c r="J39" s="4">
        <f t="shared" si="8"/>
        <v>144.1</v>
      </c>
      <c r="K39" s="4">
        <f t="shared" si="8"/>
        <v>600.5</v>
      </c>
      <c r="L39" s="4">
        <f t="shared" si="8"/>
        <v>-499.50000000000006</v>
      </c>
      <c r="M39" s="4">
        <f t="shared" si="8"/>
        <v>357.4</v>
      </c>
      <c r="N39" s="4">
        <f t="shared" si="8"/>
        <v>337.9</v>
      </c>
      <c r="O39" s="9">
        <f t="shared" si="8"/>
        <v>289.3</v>
      </c>
      <c r="P39" s="9">
        <f>SUM(P40:P46)</f>
        <v>487.8</v>
      </c>
      <c r="Q39" s="9">
        <f>SUM(Q40:Q46)</f>
        <v>-172.20000000000005</v>
      </c>
      <c r="R39" s="4"/>
    </row>
    <row r="40" spans="3:20" s="3" customFormat="1" ht="16.5" x14ac:dyDescent="0.3">
      <c r="C40" s="11" t="s">
        <v>36</v>
      </c>
      <c r="D40" s="5">
        <v>3212</v>
      </c>
      <c r="E40" s="12">
        <v>-43.7</v>
      </c>
      <c r="F40" s="12">
        <v>10.5</v>
      </c>
      <c r="G40" s="5">
        <v>34.799999999999997</v>
      </c>
      <c r="H40" s="5">
        <v>84.9</v>
      </c>
      <c r="I40" s="12">
        <v>104.5</v>
      </c>
      <c r="J40" s="5">
        <v>87.8</v>
      </c>
      <c r="K40" s="5">
        <v>416.2</v>
      </c>
      <c r="L40" s="5">
        <v>-402.70000000000005</v>
      </c>
      <c r="M40" s="12">
        <v>109</v>
      </c>
      <c r="N40" s="12">
        <v>-22.6</v>
      </c>
      <c r="O40" s="12">
        <v>3</v>
      </c>
      <c r="P40" s="12">
        <v>178.5</v>
      </c>
      <c r="Q40" s="5">
        <v>-386.8</v>
      </c>
      <c r="R40" s="5"/>
    </row>
    <row r="41" spans="3:20" s="3" customFormat="1" ht="16.5" x14ac:dyDescent="0.3">
      <c r="C41" s="11" t="s">
        <v>37</v>
      </c>
      <c r="D41" s="5">
        <v>3213</v>
      </c>
      <c r="E41" s="12">
        <v>0</v>
      </c>
      <c r="F41" s="12">
        <v>0</v>
      </c>
      <c r="G41" s="12">
        <v>0</v>
      </c>
      <c r="H41" s="12">
        <v>0</v>
      </c>
      <c r="I41" s="12">
        <v>0</v>
      </c>
      <c r="J41" s="12">
        <v>0</v>
      </c>
      <c r="K41" s="12">
        <v>0</v>
      </c>
      <c r="L41" s="5">
        <v>0</v>
      </c>
      <c r="M41" s="12">
        <v>0</v>
      </c>
      <c r="N41" s="12">
        <v>0</v>
      </c>
      <c r="O41" s="12">
        <v>0</v>
      </c>
      <c r="P41" s="12">
        <v>0</v>
      </c>
      <c r="Q41" s="12">
        <v>0</v>
      </c>
      <c r="R41" s="5"/>
    </row>
    <row r="42" spans="3:20" s="3" customFormat="1" ht="16.5" x14ac:dyDescent="0.3">
      <c r="C42" s="11" t="s">
        <v>38</v>
      </c>
      <c r="D42" s="5">
        <v>3214</v>
      </c>
      <c r="E42" s="12">
        <v>47.2</v>
      </c>
      <c r="F42" s="12">
        <v>53.7</v>
      </c>
      <c r="G42" s="5">
        <v>58.8</v>
      </c>
      <c r="H42" s="5">
        <v>25.8</v>
      </c>
      <c r="I42" s="12">
        <v>159.9</v>
      </c>
      <c r="J42" s="5">
        <v>56.3</v>
      </c>
      <c r="K42" s="5">
        <v>125.5</v>
      </c>
      <c r="L42" s="5">
        <v>64.699999999999989</v>
      </c>
      <c r="M42" s="12">
        <v>165.8</v>
      </c>
      <c r="N42" s="12">
        <v>100</v>
      </c>
      <c r="O42" s="12">
        <v>286.3</v>
      </c>
      <c r="P42" s="12">
        <v>309.3</v>
      </c>
      <c r="Q42" s="5">
        <v>78.599999999999994</v>
      </c>
      <c r="R42" s="5"/>
    </row>
    <row r="43" spans="3:20" s="3" customFormat="1" ht="16.5" x14ac:dyDescent="0.3">
      <c r="C43" s="11" t="s">
        <v>39</v>
      </c>
      <c r="D43" s="5">
        <v>3215</v>
      </c>
      <c r="E43" s="12">
        <v>-8</v>
      </c>
      <c r="F43" s="12">
        <v>0</v>
      </c>
      <c r="G43" s="12">
        <v>0</v>
      </c>
      <c r="H43" s="12">
        <v>0</v>
      </c>
      <c r="I43" s="12">
        <v>0</v>
      </c>
      <c r="J43" s="12">
        <v>0</v>
      </c>
      <c r="K43" s="12">
        <v>58.8</v>
      </c>
      <c r="L43" s="5">
        <v>-161.5</v>
      </c>
      <c r="M43" s="12">
        <v>82.6</v>
      </c>
      <c r="N43" s="12">
        <v>260.5</v>
      </c>
      <c r="O43" s="12">
        <v>0</v>
      </c>
      <c r="P43" s="12">
        <v>0</v>
      </c>
      <c r="Q43" s="5">
        <v>158.6</v>
      </c>
      <c r="R43" s="5"/>
    </row>
    <row r="44" spans="3:20" s="3" customFormat="1" ht="16.5" x14ac:dyDescent="0.3">
      <c r="C44" s="11" t="s">
        <v>40</v>
      </c>
      <c r="D44" s="5">
        <v>3216</v>
      </c>
      <c r="E44" s="12">
        <v>0</v>
      </c>
      <c r="F44" s="12">
        <v>0</v>
      </c>
      <c r="G44" s="12">
        <v>0</v>
      </c>
      <c r="H44" s="12">
        <v>0</v>
      </c>
      <c r="I44" s="12">
        <v>0</v>
      </c>
      <c r="J44" s="12">
        <v>0</v>
      </c>
      <c r="K44" s="12">
        <v>0</v>
      </c>
      <c r="L44" s="12">
        <v>0</v>
      </c>
      <c r="M44" s="12">
        <v>0</v>
      </c>
      <c r="N44" s="12">
        <v>0</v>
      </c>
      <c r="O44" s="12">
        <v>0</v>
      </c>
      <c r="P44" s="12">
        <v>0</v>
      </c>
      <c r="Q44" s="12">
        <v>0</v>
      </c>
      <c r="R44" s="5"/>
    </row>
    <row r="45" spans="3:20" s="3" customFormat="1" ht="16.5" x14ac:dyDescent="0.3">
      <c r="C45" s="11" t="s">
        <v>41</v>
      </c>
      <c r="D45" s="5">
        <v>3217</v>
      </c>
      <c r="E45" s="12">
        <v>0</v>
      </c>
      <c r="F45" s="12">
        <v>0</v>
      </c>
      <c r="G45" s="12">
        <v>0</v>
      </c>
      <c r="H45" s="12">
        <v>0</v>
      </c>
      <c r="I45" s="12">
        <v>0</v>
      </c>
      <c r="J45" s="12">
        <v>0</v>
      </c>
      <c r="K45" s="12">
        <v>0</v>
      </c>
      <c r="L45" s="12">
        <v>0</v>
      </c>
      <c r="M45" s="12">
        <v>0</v>
      </c>
      <c r="N45" s="12">
        <v>0</v>
      </c>
      <c r="O45" s="12">
        <v>0</v>
      </c>
      <c r="P45" s="12">
        <v>0</v>
      </c>
      <c r="Q45" s="12">
        <v>0</v>
      </c>
      <c r="R45" s="5"/>
    </row>
    <row r="46" spans="3:20" s="3" customFormat="1" ht="16.5" x14ac:dyDescent="0.3">
      <c r="C46" s="11" t="s">
        <v>42</v>
      </c>
      <c r="D46" s="5">
        <v>3218</v>
      </c>
      <c r="E46" s="12">
        <v>0</v>
      </c>
      <c r="F46" s="12">
        <v>0</v>
      </c>
      <c r="G46" s="12">
        <v>0</v>
      </c>
      <c r="H46" s="12">
        <v>0</v>
      </c>
      <c r="I46" s="12">
        <v>0</v>
      </c>
      <c r="J46" s="12">
        <v>0</v>
      </c>
      <c r="K46" s="12">
        <v>0</v>
      </c>
      <c r="L46" s="12">
        <v>0</v>
      </c>
      <c r="M46" s="12">
        <v>0</v>
      </c>
      <c r="N46" s="12">
        <v>0</v>
      </c>
      <c r="O46" s="12">
        <v>0</v>
      </c>
      <c r="P46" s="12">
        <v>0</v>
      </c>
      <c r="Q46" s="12">
        <v>-22.6</v>
      </c>
      <c r="R46" s="5"/>
    </row>
    <row r="47" spans="3:20" s="3" customFormat="1" ht="16.5" x14ac:dyDescent="0.3">
      <c r="C47" s="13" t="s">
        <v>43</v>
      </c>
      <c r="D47" s="4">
        <v>322</v>
      </c>
      <c r="E47" s="9">
        <f t="shared" ref="E47:K47" si="9">SUM(E48:E55)</f>
        <v>0</v>
      </c>
      <c r="F47" s="9">
        <f t="shared" si="9"/>
        <v>0</v>
      </c>
      <c r="G47" s="9">
        <f t="shared" si="9"/>
        <v>0</v>
      </c>
      <c r="H47" s="9">
        <f t="shared" si="9"/>
        <v>0</v>
      </c>
      <c r="I47" s="9">
        <f t="shared" si="9"/>
        <v>0</v>
      </c>
      <c r="J47" s="9">
        <f t="shared" si="9"/>
        <v>0</v>
      </c>
      <c r="K47" s="9">
        <f t="shared" si="9"/>
        <v>0</v>
      </c>
      <c r="L47" s="9">
        <f>SUM(L48:L55)</f>
        <v>0</v>
      </c>
      <c r="M47" s="9">
        <f>SUM(M48:M55)</f>
        <v>0</v>
      </c>
      <c r="N47" s="9">
        <f>SUM(N48:N55)</f>
        <v>0</v>
      </c>
      <c r="O47" s="9">
        <v>0</v>
      </c>
      <c r="P47" s="9">
        <v>0</v>
      </c>
      <c r="Q47" s="12">
        <v>0</v>
      </c>
      <c r="R47" s="5"/>
    </row>
    <row r="48" spans="3:20" s="3" customFormat="1" ht="16.5" x14ac:dyDescent="0.3">
      <c r="C48" s="11" t="s">
        <v>44</v>
      </c>
      <c r="D48" s="5">
        <v>3222</v>
      </c>
      <c r="E48" s="12">
        <v>0</v>
      </c>
      <c r="F48" s="12">
        <v>0</v>
      </c>
      <c r="G48" s="12">
        <v>0</v>
      </c>
      <c r="H48" s="12">
        <v>0</v>
      </c>
      <c r="I48" s="12">
        <v>0</v>
      </c>
      <c r="J48" s="12">
        <v>0</v>
      </c>
      <c r="K48" s="12">
        <v>0</v>
      </c>
      <c r="L48" s="12">
        <v>0</v>
      </c>
      <c r="M48" s="12">
        <v>0</v>
      </c>
      <c r="N48" s="12">
        <v>0</v>
      </c>
      <c r="O48" s="12">
        <v>0</v>
      </c>
      <c r="P48" s="12">
        <v>0</v>
      </c>
      <c r="Q48" s="12">
        <v>0</v>
      </c>
      <c r="R48" s="5"/>
    </row>
    <row r="49" spans="3:20" s="3" customFormat="1" ht="16.5" x14ac:dyDescent="0.3">
      <c r="C49" s="11" t="s">
        <v>45</v>
      </c>
      <c r="D49" s="5">
        <v>3223</v>
      </c>
      <c r="E49" s="12">
        <v>0</v>
      </c>
      <c r="F49" s="12">
        <v>0</v>
      </c>
      <c r="G49" s="12">
        <v>0</v>
      </c>
      <c r="H49" s="12">
        <v>0</v>
      </c>
      <c r="I49" s="12">
        <v>0</v>
      </c>
      <c r="J49" s="12">
        <v>0</v>
      </c>
      <c r="K49" s="12">
        <v>0</v>
      </c>
      <c r="L49" s="12">
        <v>0</v>
      </c>
      <c r="M49" s="12">
        <v>0</v>
      </c>
      <c r="N49" s="12">
        <v>0</v>
      </c>
      <c r="O49" s="12">
        <v>0</v>
      </c>
      <c r="P49" s="12">
        <v>0</v>
      </c>
      <c r="Q49" s="12">
        <v>0</v>
      </c>
      <c r="R49" s="5"/>
    </row>
    <row r="50" spans="3:20" s="3" customFormat="1" ht="16.5" x14ac:dyDescent="0.3">
      <c r="C50" s="11" t="s">
        <v>46</v>
      </c>
      <c r="D50" s="5">
        <v>3224</v>
      </c>
      <c r="E50" s="12">
        <v>0</v>
      </c>
      <c r="F50" s="12">
        <v>0</v>
      </c>
      <c r="G50" s="12">
        <v>0</v>
      </c>
      <c r="H50" s="12">
        <v>0</v>
      </c>
      <c r="I50" s="12">
        <v>0</v>
      </c>
      <c r="J50" s="12">
        <v>0</v>
      </c>
      <c r="K50" s="12">
        <v>0</v>
      </c>
      <c r="L50" s="12">
        <v>0</v>
      </c>
      <c r="M50" s="12">
        <v>0</v>
      </c>
      <c r="N50" s="12">
        <v>0</v>
      </c>
      <c r="O50" s="12">
        <v>0</v>
      </c>
      <c r="P50" s="12">
        <v>0</v>
      </c>
      <c r="Q50" s="12">
        <v>0</v>
      </c>
      <c r="R50" s="5"/>
    </row>
    <row r="51" spans="3:20" s="3" customFormat="1" ht="16.5" x14ac:dyDescent="0.3">
      <c r="C51" s="11" t="s">
        <v>47</v>
      </c>
      <c r="D51" s="5">
        <v>3225</v>
      </c>
      <c r="E51" s="12">
        <v>0</v>
      </c>
      <c r="F51" s="12">
        <v>0</v>
      </c>
      <c r="G51" s="12">
        <v>0</v>
      </c>
      <c r="H51" s="12">
        <v>0</v>
      </c>
      <c r="I51" s="12">
        <v>0</v>
      </c>
      <c r="J51" s="12">
        <v>0</v>
      </c>
      <c r="K51" s="12">
        <v>0</v>
      </c>
      <c r="L51" s="12">
        <v>0</v>
      </c>
      <c r="M51" s="12">
        <v>0</v>
      </c>
      <c r="N51" s="12">
        <v>0</v>
      </c>
      <c r="O51" s="12">
        <v>0</v>
      </c>
      <c r="P51" s="12">
        <v>0</v>
      </c>
      <c r="Q51" s="12">
        <v>0</v>
      </c>
      <c r="R51" s="5"/>
    </row>
    <row r="52" spans="3:20" s="3" customFormat="1" ht="16.5" x14ac:dyDescent="0.3">
      <c r="C52" s="11" t="s">
        <v>48</v>
      </c>
      <c r="D52" s="5">
        <v>3226</v>
      </c>
      <c r="E52" s="12">
        <v>0</v>
      </c>
      <c r="F52" s="12">
        <v>0</v>
      </c>
      <c r="G52" s="12">
        <v>0</v>
      </c>
      <c r="H52" s="12">
        <v>0</v>
      </c>
      <c r="I52" s="12">
        <v>0</v>
      </c>
      <c r="J52" s="12">
        <v>0</v>
      </c>
      <c r="K52" s="12">
        <v>0</v>
      </c>
      <c r="L52" s="12">
        <v>0</v>
      </c>
      <c r="M52" s="12">
        <v>0</v>
      </c>
      <c r="N52" s="12">
        <v>0</v>
      </c>
      <c r="O52" s="12">
        <v>0</v>
      </c>
      <c r="P52" s="12">
        <v>0</v>
      </c>
      <c r="Q52" s="12">
        <v>0</v>
      </c>
      <c r="R52" s="5"/>
    </row>
    <row r="53" spans="3:20" s="3" customFormat="1" ht="16.5" x14ac:dyDescent="0.3">
      <c r="C53" s="11" t="s">
        <v>49</v>
      </c>
      <c r="D53" s="5">
        <v>3227</v>
      </c>
      <c r="E53" s="12">
        <v>0</v>
      </c>
      <c r="F53" s="12">
        <v>0</v>
      </c>
      <c r="G53" s="12">
        <v>0</v>
      </c>
      <c r="H53" s="12">
        <v>0</v>
      </c>
      <c r="I53" s="12">
        <v>0</v>
      </c>
      <c r="J53" s="12">
        <v>0</v>
      </c>
      <c r="K53" s="12">
        <v>0</v>
      </c>
      <c r="L53" s="12">
        <v>0</v>
      </c>
      <c r="M53" s="12">
        <v>0</v>
      </c>
      <c r="N53" s="12">
        <v>0</v>
      </c>
      <c r="O53" s="12">
        <v>0</v>
      </c>
      <c r="P53" s="12">
        <v>0</v>
      </c>
      <c r="Q53" s="12">
        <v>0</v>
      </c>
      <c r="R53" s="5"/>
    </row>
    <row r="54" spans="3:20" s="3" customFormat="1" ht="16.5" x14ac:dyDescent="0.3">
      <c r="C54" s="11" t="s">
        <v>50</v>
      </c>
      <c r="D54" s="5">
        <v>3228</v>
      </c>
      <c r="E54" s="12">
        <v>0</v>
      </c>
      <c r="F54" s="12">
        <v>0</v>
      </c>
      <c r="G54" s="12">
        <v>0</v>
      </c>
      <c r="H54" s="12">
        <v>0</v>
      </c>
      <c r="I54" s="12">
        <v>0</v>
      </c>
      <c r="J54" s="12">
        <v>0</v>
      </c>
      <c r="K54" s="12">
        <v>0</v>
      </c>
      <c r="L54" s="12">
        <v>0</v>
      </c>
      <c r="M54" s="12">
        <v>0</v>
      </c>
      <c r="N54" s="12">
        <v>0</v>
      </c>
      <c r="O54" s="12">
        <v>0</v>
      </c>
      <c r="P54" s="12">
        <v>0</v>
      </c>
      <c r="Q54" s="12">
        <v>0</v>
      </c>
      <c r="R54" s="5"/>
    </row>
    <row r="55" spans="3:20" s="3" customFormat="1" ht="16.5" x14ac:dyDescent="0.3">
      <c r="C55" s="18" t="s">
        <v>51</v>
      </c>
      <c r="D55" s="5">
        <v>323</v>
      </c>
      <c r="E55" s="12">
        <v>0</v>
      </c>
      <c r="F55" s="12">
        <v>0</v>
      </c>
      <c r="G55" s="12">
        <v>0</v>
      </c>
      <c r="H55" s="12">
        <v>0</v>
      </c>
      <c r="I55" s="12">
        <v>0</v>
      </c>
      <c r="J55" s="12">
        <v>0</v>
      </c>
      <c r="K55" s="12">
        <v>0</v>
      </c>
      <c r="L55" s="12">
        <v>0</v>
      </c>
      <c r="M55" s="12">
        <v>0</v>
      </c>
      <c r="N55" s="12">
        <v>0</v>
      </c>
      <c r="O55" s="12">
        <v>0</v>
      </c>
      <c r="P55" s="12">
        <v>0</v>
      </c>
      <c r="Q55" s="12">
        <v>0</v>
      </c>
      <c r="R55" s="5"/>
    </row>
    <row r="56" spans="3:20" s="3" customFormat="1" ht="16.5" x14ac:dyDescent="0.3">
      <c r="C56" s="19" t="s">
        <v>52</v>
      </c>
      <c r="D56" s="4">
        <v>33</v>
      </c>
      <c r="E56" s="9">
        <f t="shared" ref="E56:P56" si="10">SUM(E57:E63)</f>
        <v>132.5</v>
      </c>
      <c r="F56" s="9">
        <f t="shared" si="10"/>
        <v>140.70000000000002</v>
      </c>
      <c r="G56" s="9">
        <f t="shared" si="10"/>
        <v>41</v>
      </c>
      <c r="H56" s="9">
        <f t="shared" si="10"/>
        <v>-66.5</v>
      </c>
      <c r="I56" s="9">
        <f t="shared" si="10"/>
        <v>-80.8</v>
      </c>
      <c r="J56" s="9">
        <f t="shared" si="10"/>
        <v>14.5</v>
      </c>
      <c r="K56" s="9">
        <f t="shared" si="10"/>
        <v>962.19999999999993</v>
      </c>
      <c r="L56" s="9">
        <f t="shared" si="10"/>
        <v>697.5</v>
      </c>
      <c r="M56" s="9">
        <f t="shared" si="10"/>
        <v>1276</v>
      </c>
      <c r="N56" s="9">
        <f t="shared" si="10"/>
        <v>568.79999999999995</v>
      </c>
      <c r="O56" s="9">
        <f t="shared" si="10"/>
        <v>583.19999999999993</v>
      </c>
      <c r="P56" s="9">
        <f t="shared" si="10"/>
        <v>608.79999999999995</v>
      </c>
      <c r="Q56" s="9">
        <f>SUM(Q57:Q63)</f>
        <v>224.09999999999997</v>
      </c>
      <c r="R56" s="5"/>
    </row>
    <row r="57" spans="3:20" s="2" customFormat="1" ht="24.75" customHeight="1" x14ac:dyDescent="0.3">
      <c r="C57" s="13" t="s">
        <v>53</v>
      </c>
      <c r="D57" s="4">
        <v>3302</v>
      </c>
      <c r="E57" s="9">
        <f>SUM(E65,E73)</f>
        <v>0</v>
      </c>
      <c r="F57" s="9">
        <f>SUM(F65,F73)</f>
        <v>0</v>
      </c>
      <c r="G57" s="9">
        <f>SUM(G65,G73)</f>
        <v>0</v>
      </c>
      <c r="H57" s="9">
        <f>SUM(H65,H73)</f>
        <v>0</v>
      </c>
      <c r="I57" s="9">
        <v>0</v>
      </c>
      <c r="J57" s="9">
        <v>0</v>
      </c>
      <c r="K57" s="9">
        <v>0</v>
      </c>
      <c r="L57" s="9">
        <v>0</v>
      </c>
      <c r="M57" s="9">
        <v>0</v>
      </c>
      <c r="N57" s="9">
        <f t="shared" ref="N57:Q63" si="11">SUM(N65,N73)</f>
        <v>0</v>
      </c>
      <c r="O57" s="9">
        <f t="shared" si="11"/>
        <v>0</v>
      </c>
      <c r="P57" s="9">
        <f t="shared" si="11"/>
        <v>0</v>
      </c>
      <c r="Q57" s="9">
        <f t="shared" si="11"/>
        <v>0</v>
      </c>
      <c r="R57" s="4"/>
      <c r="T57" s="3"/>
    </row>
    <row r="58" spans="3:20" s="2" customFormat="1" ht="24.75" customHeight="1" x14ac:dyDescent="0.3">
      <c r="C58" s="13" t="s">
        <v>54</v>
      </c>
      <c r="D58" s="4">
        <v>3303</v>
      </c>
      <c r="E58" s="9">
        <f t="shared" ref="E58:H63" si="12">SUM(E66,E74)</f>
        <v>24.5</v>
      </c>
      <c r="F58" s="9">
        <f t="shared" si="12"/>
        <v>10.8</v>
      </c>
      <c r="G58" s="9">
        <f t="shared" si="12"/>
        <v>-9</v>
      </c>
      <c r="H58" s="9">
        <f t="shared" si="12"/>
        <v>0</v>
      </c>
      <c r="I58" s="9">
        <v>-20.399999999999999</v>
      </c>
      <c r="J58" s="9">
        <v>0</v>
      </c>
      <c r="K58" s="9">
        <v>693.8</v>
      </c>
      <c r="L58" s="4">
        <v>224.5</v>
      </c>
      <c r="M58" s="9">
        <v>136.9</v>
      </c>
      <c r="N58" s="9">
        <f t="shared" si="11"/>
        <v>133.10000000000002</v>
      </c>
      <c r="O58" s="9">
        <f t="shared" si="11"/>
        <v>147.69999999999999</v>
      </c>
      <c r="P58" s="9">
        <f t="shared" si="11"/>
        <v>608.79999999999995</v>
      </c>
      <c r="Q58" s="9">
        <f t="shared" si="11"/>
        <v>98.1</v>
      </c>
      <c r="R58" s="4"/>
      <c r="T58" s="3"/>
    </row>
    <row r="59" spans="3:20" s="2" customFormat="1" ht="24.75" customHeight="1" x14ac:dyDescent="0.3">
      <c r="C59" s="13" t="s">
        <v>55</v>
      </c>
      <c r="D59" s="4">
        <v>3304</v>
      </c>
      <c r="E59" s="9">
        <f t="shared" si="12"/>
        <v>108</v>
      </c>
      <c r="F59" s="9">
        <f t="shared" si="12"/>
        <v>129.9</v>
      </c>
      <c r="G59" s="9">
        <f t="shared" si="12"/>
        <v>50</v>
      </c>
      <c r="H59" s="9">
        <f t="shared" si="12"/>
        <v>-66.5</v>
      </c>
      <c r="I59" s="9">
        <v>-60.4</v>
      </c>
      <c r="J59" s="9">
        <v>14.5</v>
      </c>
      <c r="K59" s="9">
        <v>290.8</v>
      </c>
      <c r="L59" s="4">
        <v>671.1</v>
      </c>
      <c r="M59" s="9">
        <v>1139.0999999999999</v>
      </c>
      <c r="N59" s="9">
        <f t="shared" si="11"/>
        <v>454.9</v>
      </c>
      <c r="O59" s="9">
        <f t="shared" si="11"/>
        <v>454.9</v>
      </c>
      <c r="P59" s="9">
        <f t="shared" si="11"/>
        <v>0</v>
      </c>
      <c r="Q59" s="9">
        <f t="shared" si="11"/>
        <v>125.99999999999999</v>
      </c>
      <c r="R59" s="4"/>
      <c r="T59" s="3"/>
    </row>
    <row r="60" spans="3:20" s="2" customFormat="1" ht="24.75" customHeight="1" x14ac:dyDescent="0.3">
      <c r="C60" s="13" t="s">
        <v>56</v>
      </c>
      <c r="D60" s="4">
        <v>3305</v>
      </c>
      <c r="E60" s="9">
        <f t="shared" si="12"/>
        <v>0</v>
      </c>
      <c r="F60" s="9">
        <f t="shared" si="12"/>
        <v>0</v>
      </c>
      <c r="G60" s="9">
        <f t="shared" si="12"/>
        <v>0</v>
      </c>
      <c r="H60" s="9">
        <f t="shared" si="12"/>
        <v>0</v>
      </c>
      <c r="I60" s="9">
        <v>0</v>
      </c>
      <c r="J60" s="9">
        <v>0</v>
      </c>
      <c r="K60" s="9">
        <v>0</v>
      </c>
      <c r="L60" s="9">
        <v>0</v>
      </c>
      <c r="M60" s="9">
        <v>0</v>
      </c>
      <c r="N60" s="9">
        <f t="shared" si="11"/>
        <v>0</v>
      </c>
      <c r="O60" s="9">
        <f t="shared" si="11"/>
        <v>0</v>
      </c>
      <c r="P60" s="9">
        <f t="shared" si="11"/>
        <v>0</v>
      </c>
      <c r="Q60" s="9">
        <f t="shared" si="11"/>
        <v>0</v>
      </c>
      <c r="R60" s="4"/>
      <c r="T60" s="3"/>
    </row>
    <row r="61" spans="3:20" s="2" customFormat="1" ht="24.75" customHeight="1" x14ac:dyDescent="0.3">
      <c r="C61" s="13" t="s">
        <v>57</v>
      </c>
      <c r="D61" s="4">
        <v>3306</v>
      </c>
      <c r="E61" s="9">
        <f t="shared" si="12"/>
        <v>0</v>
      </c>
      <c r="F61" s="9">
        <f t="shared" si="12"/>
        <v>0</v>
      </c>
      <c r="G61" s="9">
        <f t="shared" si="12"/>
        <v>0</v>
      </c>
      <c r="H61" s="9">
        <f t="shared" si="12"/>
        <v>0</v>
      </c>
      <c r="I61" s="9">
        <v>0</v>
      </c>
      <c r="J61" s="9">
        <v>0</v>
      </c>
      <c r="K61" s="9">
        <v>0</v>
      </c>
      <c r="L61" s="9">
        <v>0</v>
      </c>
      <c r="M61" s="9">
        <v>0</v>
      </c>
      <c r="N61" s="9">
        <f t="shared" si="11"/>
        <v>0</v>
      </c>
      <c r="O61" s="9">
        <f t="shared" si="11"/>
        <v>0</v>
      </c>
      <c r="P61" s="9">
        <f t="shared" si="11"/>
        <v>0</v>
      </c>
      <c r="Q61" s="9">
        <f t="shared" si="11"/>
        <v>0</v>
      </c>
      <c r="R61" s="4"/>
      <c r="T61" s="3"/>
    </row>
    <row r="62" spans="3:20" s="2" customFormat="1" ht="24.75" customHeight="1" x14ac:dyDescent="0.3">
      <c r="C62" s="13" t="s">
        <v>58</v>
      </c>
      <c r="D62" s="4">
        <v>3307</v>
      </c>
      <c r="E62" s="9">
        <f t="shared" si="12"/>
        <v>0</v>
      </c>
      <c r="F62" s="9">
        <f t="shared" si="12"/>
        <v>0</v>
      </c>
      <c r="G62" s="9">
        <f t="shared" si="12"/>
        <v>0</v>
      </c>
      <c r="H62" s="9">
        <f t="shared" si="12"/>
        <v>0</v>
      </c>
      <c r="I62" s="9">
        <v>0</v>
      </c>
      <c r="J62" s="9">
        <v>0</v>
      </c>
      <c r="K62" s="9">
        <v>0</v>
      </c>
      <c r="L62" s="9">
        <v>0</v>
      </c>
      <c r="M62" s="9">
        <v>0</v>
      </c>
      <c r="N62" s="9">
        <f t="shared" si="11"/>
        <v>0</v>
      </c>
      <c r="O62" s="9">
        <f t="shared" si="11"/>
        <v>0</v>
      </c>
      <c r="P62" s="9">
        <f t="shared" si="11"/>
        <v>0</v>
      </c>
      <c r="Q62" s="9">
        <f t="shared" si="11"/>
        <v>0</v>
      </c>
      <c r="R62" s="4"/>
      <c r="T62" s="3"/>
    </row>
    <row r="63" spans="3:20" s="2" customFormat="1" ht="24.75" customHeight="1" x14ac:dyDescent="0.3">
      <c r="C63" s="13" t="s">
        <v>59</v>
      </c>
      <c r="D63" s="4">
        <v>3308</v>
      </c>
      <c r="E63" s="9">
        <f t="shared" si="12"/>
        <v>0</v>
      </c>
      <c r="F63" s="9">
        <f t="shared" si="12"/>
        <v>0</v>
      </c>
      <c r="G63" s="9">
        <f t="shared" si="12"/>
        <v>0</v>
      </c>
      <c r="H63" s="9">
        <f t="shared" si="12"/>
        <v>0</v>
      </c>
      <c r="I63" s="9">
        <v>0</v>
      </c>
      <c r="J63" s="9">
        <v>0</v>
      </c>
      <c r="K63" s="9">
        <v>-22.4</v>
      </c>
      <c r="L63" s="4">
        <v>-198.1</v>
      </c>
      <c r="M63" s="9">
        <v>0</v>
      </c>
      <c r="N63" s="9">
        <f t="shared" si="11"/>
        <v>-19.2</v>
      </c>
      <c r="O63" s="9">
        <f t="shared" si="11"/>
        <v>-19.399999999999999</v>
      </c>
      <c r="P63" s="9">
        <f t="shared" si="11"/>
        <v>0</v>
      </c>
      <c r="Q63" s="9">
        <f t="shared" si="11"/>
        <v>0</v>
      </c>
      <c r="R63" s="4"/>
      <c r="T63" s="3"/>
    </row>
    <row r="64" spans="3:20" s="2" customFormat="1" ht="24.75" customHeight="1" x14ac:dyDescent="0.3">
      <c r="C64" s="13" t="s">
        <v>60</v>
      </c>
      <c r="D64" s="4">
        <v>331</v>
      </c>
      <c r="E64" s="9">
        <f t="shared" ref="E64:L64" si="13">SUM(E65:E71)</f>
        <v>47.6</v>
      </c>
      <c r="F64" s="9">
        <f t="shared" si="13"/>
        <v>50</v>
      </c>
      <c r="G64" s="9">
        <f t="shared" si="13"/>
        <v>12.5</v>
      </c>
      <c r="H64" s="9">
        <f t="shared" si="13"/>
        <v>-32</v>
      </c>
      <c r="I64" s="9">
        <f t="shared" si="13"/>
        <v>-25.9</v>
      </c>
      <c r="J64" s="9">
        <f t="shared" si="13"/>
        <v>-20</v>
      </c>
      <c r="K64" s="9">
        <f t="shared" si="13"/>
        <v>-52.4</v>
      </c>
      <c r="L64" s="9">
        <f t="shared" si="13"/>
        <v>26.400000000000006</v>
      </c>
      <c r="M64" s="9">
        <f>SUM(M65:M71)</f>
        <v>123.5</v>
      </c>
      <c r="N64" s="9">
        <f>SUM(N65:N71)</f>
        <v>35.400000000000006</v>
      </c>
      <c r="O64" s="9">
        <f>SUM(O65:O71)</f>
        <v>35.200000000000003</v>
      </c>
      <c r="P64" s="9">
        <f>SUM(P65:P71)</f>
        <v>14.099999999999994</v>
      </c>
      <c r="Q64" s="9">
        <f>SUM(Q65:Q71)</f>
        <v>89.899999999999991</v>
      </c>
      <c r="R64" s="4"/>
      <c r="T64" s="3"/>
    </row>
    <row r="65" spans="3:18" s="3" customFormat="1" ht="16.5" x14ac:dyDescent="0.3">
      <c r="C65" s="20" t="s">
        <v>61</v>
      </c>
      <c r="D65" s="5">
        <v>3312</v>
      </c>
      <c r="E65" s="12">
        <v>0</v>
      </c>
      <c r="F65" s="12">
        <v>0</v>
      </c>
      <c r="G65" s="12">
        <v>0</v>
      </c>
      <c r="H65" s="12">
        <v>0</v>
      </c>
      <c r="I65" s="12">
        <v>0</v>
      </c>
      <c r="J65" s="12">
        <v>0</v>
      </c>
      <c r="K65" s="12">
        <v>0</v>
      </c>
      <c r="L65" s="12">
        <v>0</v>
      </c>
      <c r="M65" s="12">
        <v>0</v>
      </c>
      <c r="N65" s="12">
        <v>0</v>
      </c>
      <c r="O65" s="12">
        <v>0</v>
      </c>
      <c r="P65" s="12">
        <v>0</v>
      </c>
      <c r="Q65" s="12">
        <v>0</v>
      </c>
      <c r="R65" s="5"/>
    </row>
    <row r="66" spans="3:18" s="3" customFormat="1" ht="22.5" customHeight="1" x14ac:dyDescent="0.3">
      <c r="C66" s="11" t="s">
        <v>62</v>
      </c>
      <c r="D66" s="5">
        <v>3313</v>
      </c>
      <c r="E66" s="12">
        <v>24.5</v>
      </c>
      <c r="F66" s="12">
        <v>10.8</v>
      </c>
      <c r="G66" s="5">
        <v>-9</v>
      </c>
      <c r="H66" s="5">
        <v>0</v>
      </c>
      <c r="I66" s="12">
        <v>-20.399999999999999</v>
      </c>
      <c r="J66" s="5">
        <v>0</v>
      </c>
      <c r="K66" s="5">
        <v>-30</v>
      </c>
      <c r="L66" s="5">
        <v>224.5</v>
      </c>
      <c r="M66" s="12">
        <v>136.9</v>
      </c>
      <c r="N66" s="12">
        <v>55.7</v>
      </c>
      <c r="O66" s="5">
        <v>55.7</v>
      </c>
      <c r="P66" s="12">
        <f>[2]Table3!$D$67</f>
        <v>14.099999999999994</v>
      </c>
      <c r="Q66" s="5">
        <v>98.1</v>
      </c>
      <c r="R66" s="5"/>
    </row>
    <row r="67" spans="3:18" s="3" customFormat="1" ht="16.5" x14ac:dyDescent="0.3">
      <c r="C67" s="11" t="s">
        <v>63</v>
      </c>
      <c r="D67" s="5">
        <v>3314</v>
      </c>
      <c r="E67" s="12">
        <v>23.1</v>
      </c>
      <c r="F67" s="12">
        <v>39.200000000000003</v>
      </c>
      <c r="G67" s="5">
        <v>21.5</v>
      </c>
      <c r="H67" s="5">
        <v>-32</v>
      </c>
      <c r="I67" s="12">
        <v>-5.5</v>
      </c>
      <c r="J67" s="5">
        <v>-20</v>
      </c>
      <c r="K67" s="12">
        <v>0</v>
      </c>
      <c r="L67" s="12">
        <v>0</v>
      </c>
      <c r="M67" s="12">
        <v>-13.4</v>
      </c>
      <c r="N67" s="12">
        <v>-1.1000000000000001</v>
      </c>
      <c r="O67" s="5">
        <v>-1.1000000000000001</v>
      </c>
      <c r="P67" s="12">
        <v>0</v>
      </c>
      <c r="Q67" s="5">
        <v>-8.1999999999999993</v>
      </c>
      <c r="R67" s="5"/>
    </row>
    <row r="68" spans="3:18" s="3" customFormat="1" ht="16.5" x14ac:dyDescent="0.3">
      <c r="C68" s="11" t="s">
        <v>64</v>
      </c>
      <c r="D68" s="5">
        <v>3315</v>
      </c>
      <c r="E68" s="12">
        <v>0</v>
      </c>
      <c r="F68" s="12">
        <v>0</v>
      </c>
      <c r="G68" s="12">
        <v>0</v>
      </c>
      <c r="H68" s="12">
        <v>0</v>
      </c>
      <c r="I68" s="12">
        <v>0</v>
      </c>
      <c r="J68" s="12">
        <v>0</v>
      </c>
      <c r="K68" s="12">
        <v>0</v>
      </c>
      <c r="L68" s="12">
        <v>0</v>
      </c>
      <c r="M68" s="12">
        <v>0</v>
      </c>
      <c r="N68" s="12">
        <v>0</v>
      </c>
      <c r="O68" s="5">
        <v>0</v>
      </c>
      <c r="P68" s="12">
        <v>0</v>
      </c>
      <c r="Q68" s="12">
        <v>0</v>
      </c>
      <c r="R68" s="5"/>
    </row>
    <row r="69" spans="3:18" s="3" customFormat="1" ht="16.5" x14ac:dyDescent="0.3">
      <c r="C69" s="11" t="s">
        <v>65</v>
      </c>
      <c r="D69" s="5">
        <v>3316</v>
      </c>
      <c r="E69" s="12">
        <v>0</v>
      </c>
      <c r="F69" s="12">
        <v>0</v>
      </c>
      <c r="G69" s="12">
        <v>0</v>
      </c>
      <c r="H69" s="12">
        <v>0</v>
      </c>
      <c r="I69" s="12">
        <v>0</v>
      </c>
      <c r="J69" s="12">
        <v>0</v>
      </c>
      <c r="K69" s="12">
        <v>0</v>
      </c>
      <c r="L69" s="12">
        <v>0</v>
      </c>
      <c r="M69" s="12">
        <v>0</v>
      </c>
      <c r="N69" s="12">
        <v>0</v>
      </c>
      <c r="O69" s="12">
        <v>0</v>
      </c>
      <c r="P69" s="12">
        <v>0</v>
      </c>
      <c r="Q69" s="12">
        <v>0</v>
      </c>
      <c r="R69" s="5"/>
    </row>
    <row r="70" spans="3:18" s="3" customFormat="1" ht="16.5" x14ac:dyDescent="0.3">
      <c r="C70" s="11" t="s">
        <v>66</v>
      </c>
      <c r="D70" s="5">
        <v>3317</v>
      </c>
      <c r="E70" s="12">
        <v>0</v>
      </c>
      <c r="F70" s="12">
        <v>0</v>
      </c>
      <c r="G70" s="12">
        <v>0</v>
      </c>
      <c r="H70" s="12">
        <v>0</v>
      </c>
      <c r="I70" s="12">
        <v>0</v>
      </c>
      <c r="J70" s="12">
        <v>0</v>
      </c>
      <c r="K70" s="12">
        <v>0</v>
      </c>
      <c r="L70" s="12">
        <v>0</v>
      </c>
      <c r="M70" s="12">
        <v>0</v>
      </c>
      <c r="N70" s="12">
        <v>0</v>
      </c>
      <c r="O70" s="12">
        <v>0</v>
      </c>
      <c r="P70" s="12">
        <v>0</v>
      </c>
      <c r="Q70" s="12">
        <v>0</v>
      </c>
      <c r="R70" s="5"/>
    </row>
    <row r="71" spans="3:18" s="3" customFormat="1" ht="16.5" x14ac:dyDescent="0.3">
      <c r="C71" s="11" t="s">
        <v>67</v>
      </c>
      <c r="D71" s="5">
        <v>3318</v>
      </c>
      <c r="E71" s="12">
        <v>0</v>
      </c>
      <c r="F71" s="12">
        <v>0</v>
      </c>
      <c r="G71" s="12">
        <v>0</v>
      </c>
      <c r="H71" s="12">
        <v>0</v>
      </c>
      <c r="I71" s="12">
        <v>0</v>
      </c>
      <c r="J71" s="12">
        <v>0</v>
      </c>
      <c r="K71" s="5">
        <v>-22.4</v>
      </c>
      <c r="L71" s="5">
        <v>-198.1</v>
      </c>
      <c r="M71" s="12">
        <v>0</v>
      </c>
      <c r="N71" s="12">
        <v>-19.2</v>
      </c>
      <c r="O71" s="5">
        <v>-19.399999999999999</v>
      </c>
      <c r="P71" s="12">
        <v>0</v>
      </c>
      <c r="Q71" s="5">
        <v>0</v>
      </c>
      <c r="R71" s="5"/>
    </row>
    <row r="72" spans="3:18" s="3" customFormat="1" ht="16.5" x14ac:dyDescent="0.3">
      <c r="C72" s="13" t="s">
        <v>43</v>
      </c>
      <c r="D72" s="4">
        <v>332</v>
      </c>
      <c r="E72" s="9">
        <f t="shared" ref="E72:Q72" si="14">SUM(E74:E79)</f>
        <v>84.9</v>
      </c>
      <c r="F72" s="9">
        <f t="shared" si="14"/>
        <v>90.7</v>
      </c>
      <c r="G72" s="9">
        <f t="shared" si="14"/>
        <v>28.5</v>
      </c>
      <c r="H72" s="9">
        <f t="shared" si="14"/>
        <v>-34.5</v>
      </c>
      <c r="I72" s="9">
        <f t="shared" si="14"/>
        <v>-54.9</v>
      </c>
      <c r="J72" s="9">
        <f t="shared" si="14"/>
        <v>34.5</v>
      </c>
      <c r="K72" s="9">
        <f t="shared" si="14"/>
        <v>1014.5999999999999</v>
      </c>
      <c r="L72" s="9">
        <f t="shared" si="14"/>
        <v>671.1</v>
      </c>
      <c r="M72" s="9">
        <f t="shared" si="14"/>
        <v>1152.5</v>
      </c>
      <c r="N72" s="9">
        <f t="shared" si="14"/>
        <v>533.4</v>
      </c>
      <c r="O72" s="9">
        <f t="shared" si="14"/>
        <v>548</v>
      </c>
      <c r="P72" s="9">
        <f t="shared" si="14"/>
        <v>594.69999999999993</v>
      </c>
      <c r="Q72" s="9">
        <f t="shared" si="14"/>
        <v>134.19999999999999</v>
      </c>
      <c r="R72" s="4"/>
    </row>
    <row r="73" spans="3:18" s="3" customFormat="1" ht="16.5" x14ac:dyDescent="0.3">
      <c r="C73" s="11" t="s">
        <v>61</v>
      </c>
      <c r="D73" s="5">
        <v>3322</v>
      </c>
      <c r="E73" s="12">
        <v>0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v>0</v>
      </c>
      <c r="L73" s="12">
        <v>0</v>
      </c>
      <c r="M73" s="12">
        <v>0</v>
      </c>
      <c r="N73" s="12">
        <v>0</v>
      </c>
      <c r="O73" s="12">
        <v>0</v>
      </c>
      <c r="P73" s="12">
        <v>0</v>
      </c>
      <c r="Q73" s="12">
        <v>0</v>
      </c>
      <c r="R73" s="5"/>
    </row>
    <row r="74" spans="3:18" s="3" customFormat="1" ht="16.5" x14ac:dyDescent="0.3">
      <c r="C74" s="11" t="s">
        <v>62</v>
      </c>
      <c r="D74" s="5">
        <v>3323</v>
      </c>
      <c r="E74" s="12">
        <v>0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5">
        <v>723.8</v>
      </c>
      <c r="L74" s="12">
        <v>0</v>
      </c>
      <c r="M74" s="12">
        <v>0</v>
      </c>
      <c r="N74" s="12">
        <v>77.400000000000006</v>
      </c>
      <c r="O74" s="5">
        <v>92</v>
      </c>
      <c r="P74" s="12">
        <f>[2]Table3!$D$77</f>
        <v>594.69999999999993</v>
      </c>
      <c r="Q74" s="12">
        <v>0</v>
      </c>
      <c r="R74" s="5"/>
    </row>
    <row r="75" spans="3:18" s="3" customFormat="1" ht="16.5" x14ac:dyDescent="0.3">
      <c r="C75" s="11" t="s">
        <v>63</v>
      </c>
      <c r="D75" s="5">
        <v>3324</v>
      </c>
      <c r="E75" s="12">
        <v>84.9</v>
      </c>
      <c r="F75" s="12">
        <v>90.7</v>
      </c>
      <c r="G75" s="5">
        <v>28.5</v>
      </c>
      <c r="H75" s="5">
        <v>-34.5</v>
      </c>
      <c r="I75" s="12">
        <v>-54.9</v>
      </c>
      <c r="J75" s="5">
        <v>34.5</v>
      </c>
      <c r="K75" s="5">
        <v>290.8</v>
      </c>
      <c r="L75" s="5">
        <v>671.1</v>
      </c>
      <c r="M75" s="12">
        <v>1152.5</v>
      </c>
      <c r="N75" s="12">
        <v>456</v>
      </c>
      <c r="O75" s="5">
        <v>456</v>
      </c>
      <c r="P75" s="12">
        <v>0</v>
      </c>
      <c r="Q75" s="5">
        <v>134.19999999999999</v>
      </c>
      <c r="R75" s="5"/>
    </row>
    <row r="76" spans="3:18" s="3" customFormat="1" ht="16.5" x14ac:dyDescent="0.3">
      <c r="C76" s="11" t="s">
        <v>68</v>
      </c>
      <c r="D76" s="5">
        <v>3315</v>
      </c>
      <c r="E76" s="12">
        <v>0</v>
      </c>
      <c r="F76" s="12">
        <v>0</v>
      </c>
      <c r="G76" s="12">
        <v>0</v>
      </c>
      <c r="H76" s="12">
        <v>0</v>
      </c>
      <c r="I76" s="12">
        <v>0</v>
      </c>
      <c r="J76" s="12">
        <v>0</v>
      </c>
      <c r="K76" s="12">
        <v>0</v>
      </c>
      <c r="L76" s="12">
        <v>0</v>
      </c>
      <c r="M76" s="12">
        <v>0</v>
      </c>
      <c r="N76" s="12">
        <v>0</v>
      </c>
      <c r="O76" s="12">
        <v>0</v>
      </c>
      <c r="P76" s="12">
        <v>0</v>
      </c>
      <c r="Q76" s="12">
        <v>0</v>
      </c>
      <c r="R76" s="5"/>
    </row>
    <row r="77" spans="3:18" s="3" customFormat="1" ht="16.5" x14ac:dyDescent="0.3">
      <c r="C77" s="11" t="s">
        <v>65</v>
      </c>
      <c r="D77" s="5">
        <v>3326</v>
      </c>
      <c r="E77" s="12">
        <v>0</v>
      </c>
      <c r="F77" s="12">
        <v>0</v>
      </c>
      <c r="G77" s="12">
        <v>0</v>
      </c>
      <c r="H77" s="12">
        <v>0</v>
      </c>
      <c r="I77" s="12">
        <v>0</v>
      </c>
      <c r="J77" s="12">
        <v>0</v>
      </c>
      <c r="K77" s="12">
        <v>0</v>
      </c>
      <c r="L77" s="12">
        <v>0</v>
      </c>
      <c r="M77" s="12">
        <v>0</v>
      </c>
      <c r="N77" s="12">
        <v>0</v>
      </c>
      <c r="O77" s="12">
        <v>0</v>
      </c>
      <c r="P77" s="12">
        <v>0</v>
      </c>
      <c r="Q77" s="12">
        <v>0</v>
      </c>
      <c r="R77" s="5"/>
    </row>
    <row r="78" spans="3:18" s="3" customFormat="1" ht="16.5" x14ac:dyDescent="0.3">
      <c r="C78" s="11" t="s">
        <v>66</v>
      </c>
      <c r="D78" s="5">
        <v>3327</v>
      </c>
      <c r="E78" s="12">
        <v>0</v>
      </c>
      <c r="F78" s="12">
        <v>0</v>
      </c>
      <c r="G78" s="12">
        <v>0</v>
      </c>
      <c r="H78" s="12">
        <v>0</v>
      </c>
      <c r="I78" s="12">
        <v>0</v>
      </c>
      <c r="J78" s="12">
        <v>0</v>
      </c>
      <c r="K78" s="12">
        <v>0</v>
      </c>
      <c r="L78" s="12">
        <v>0</v>
      </c>
      <c r="M78" s="12">
        <v>0</v>
      </c>
      <c r="N78" s="12">
        <v>0</v>
      </c>
      <c r="O78" s="12">
        <v>0</v>
      </c>
      <c r="P78" s="12">
        <v>0</v>
      </c>
      <c r="Q78" s="12">
        <v>0</v>
      </c>
      <c r="R78" s="5"/>
    </row>
    <row r="79" spans="3:18" s="3" customFormat="1" ht="16.5" x14ac:dyDescent="0.3">
      <c r="C79" s="11" t="s">
        <v>67</v>
      </c>
      <c r="D79" s="5">
        <v>3328</v>
      </c>
      <c r="E79" s="12">
        <v>0</v>
      </c>
      <c r="F79" s="12">
        <v>0</v>
      </c>
      <c r="G79" s="12">
        <v>0</v>
      </c>
      <c r="H79" s="12">
        <v>0</v>
      </c>
      <c r="I79" s="12">
        <v>0</v>
      </c>
      <c r="J79" s="12">
        <v>0</v>
      </c>
      <c r="K79" s="12">
        <v>0</v>
      </c>
      <c r="L79" s="12">
        <v>0</v>
      </c>
      <c r="M79" s="12">
        <v>0</v>
      </c>
      <c r="N79" s="12">
        <v>0</v>
      </c>
      <c r="O79" s="12">
        <v>0</v>
      </c>
      <c r="P79" s="12">
        <v>0</v>
      </c>
      <c r="Q79" s="5">
        <v>0</v>
      </c>
      <c r="R79" s="5"/>
    </row>
    <row r="80" spans="3:18" s="3" customFormat="1" ht="16.5" x14ac:dyDescent="0.3">
      <c r="C80" s="21" t="s">
        <v>69</v>
      </c>
      <c r="D80" s="5"/>
      <c r="E80" s="22">
        <f t="shared" ref="E80:Q80" si="15">E30-E31+E56</f>
        <v>0</v>
      </c>
      <c r="F80" s="22">
        <f t="shared" si="15"/>
        <v>0</v>
      </c>
      <c r="G80" s="22">
        <f t="shared" si="15"/>
        <v>-3.979039320256561E-13</v>
      </c>
      <c r="H80" s="22">
        <f t="shared" si="15"/>
        <v>0</v>
      </c>
      <c r="I80" s="22">
        <f t="shared" si="15"/>
        <v>-3.2684965844964609E-13</v>
      </c>
      <c r="J80" s="22">
        <f t="shared" si="15"/>
        <v>-9.9475983006414026E-13</v>
      </c>
      <c r="K80" s="22">
        <f t="shared" si="15"/>
        <v>-1.0231815394945443E-12</v>
      </c>
      <c r="L80" s="22">
        <f t="shared" si="15"/>
        <v>0</v>
      </c>
      <c r="M80" s="22">
        <f t="shared" si="15"/>
        <v>0</v>
      </c>
      <c r="N80" s="22">
        <f t="shared" si="15"/>
        <v>0</v>
      </c>
      <c r="O80" s="22">
        <f t="shared" si="15"/>
        <v>0</v>
      </c>
      <c r="P80" s="22">
        <f t="shared" si="15"/>
        <v>0</v>
      </c>
      <c r="Q80" s="22">
        <f t="shared" si="15"/>
        <v>-3.979039320256561E-13</v>
      </c>
      <c r="R80" s="5"/>
    </row>
    <row r="81" spans="3:18" s="3" customFormat="1" ht="18" customHeight="1" x14ac:dyDescent="0.3">
      <c r="C81" s="3" t="s">
        <v>70</v>
      </c>
      <c r="D81" s="5" t="s">
        <v>71</v>
      </c>
      <c r="E81" s="12">
        <f t="shared" ref="E81:Q81" si="16">E19+E29</f>
        <v>939.7</v>
      </c>
      <c r="F81" s="12">
        <f t="shared" si="16"/>
        <v>1009.8</v>
      </c>
      <c r="G81" s="12">
        <f t="shared" si="16"/>
        <v>1680.3</v>
      </c>
      <c r="H81" s="12">
        <f t="shared" si="16"/>
        <v>2035.8</v>
      </c>
      <c r="I81" s="12">
        <f t="shared" si="16"/>
        <v>2948.1</v>
      </c>
      <c r="J81" s="12">
        <f t="shared" si="16"/>
        <v>4164</v>
      </c>
      <c r="K81" s="12">
        <f t="shared" si="16"/>
        <v>5879.4000000000005</v>
      </c>
      <c r="L81" s="12">
        <f t="shared" si="16"/>
        <v>6114.0000000000009</v>
      </c>
      <c r="M81" s="12">
        <f t="shared" si="16"/>
        <v>6340.0999999999995</v>
      </c>
      <c r="N81" s="12">
        <f t="shared" si="16"/>
        <v>6669.9000000000005</v>
      </c>
      <c r="O81" s="12">
        <f t="shared" si="16"/>
        <v>6682.7</v>
      </c>
      <c r="P81" s="12">
        <f t="shared" si="16"/>
        <v>7179.2</v>
      </c>
      <c r="Q81" s="12">
        <f t="shared" si="16"/>
        <v>7235.7999999999993</v>
      </c>
      <c r="R81" s="5"/>
    </row>
    <row r="82" spans="3:18" s="3" customFormat="1" ht="66.75" customHeight="1" x14ac:dyDescent="0.3">
      <c r="C82" s="17" t="s">
        <v>72</v>
      </c>
    </row>
    <row r="83" spans="3:18" s="24" customFormat="1" ht="15.75" x14ac:dyDescent="0.25">
      <c r="C83" s="23" t="s">
        <v>73</v>
      </c>
    </row>
    <row r="84" spans="3:18" s="24" customFormat="1" x14ac:dyDescent="0.2"/>
    <row r="85" spans="3:18" s="24" customFormat="1" x14ac:dyDescent="0.2"/>
    <row r="86" spans="3:18" s="24" customFormat="1" x14ac:dyDescent="0.2"/>
    <row r="87" spans="3:18" s="24" customFormat="1" x14ac:dyDescent="0.2"/>
    <row r="88" spans="3:18" s="24" customFormat="1" x14ac:dyDescent="0.2"/>
    <row r="89" spans="3:18" s="24" customFormat="1" x14ac:dyDescent="0.2"/>
    <row r="90" spans="3:18" s="24" customFormat="1" x14ac:dyDescent="0.2"/>
    <row r="91" spans="3:18" s="24" customFormat="1" x14ac:dyDescent="0.2"/>
    <row r="92" spans="3:18" s="24" customFormat="1" x14ac:dyDescent="0.2"/>
    <row r="93" spans="3:18" s="24" customFormat="1" x14ac:dyDescent="0.2"/>
    <row r="94" spans="3:18" s="24" customFormat="1" x14ac:dyDescent="0.2"/>
    <row r="95" spans="3:18" s="24" customFormat="1" x14ac:dyDescent="0.2"/>
    <row r="96" spans="3:18" s="24" customFormat="1" x14ac:dyDescent="0.2"/>
  </sheetData>
  <pageMargins left="0.27" right="0.17" top="1" bottom="1" header="0.5" footer="0.5"/>
  <pageSetup scale="4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Manana Gedevanishvili</dc:creator>
  <cp:lastModifiedBy>Manana Gedevanishvili</cp:lastModifiedBy>
  <dcterms:created xsi:type="dcterms:W3CDTF">2014-06-27T12:08:42Z</dcterms:created>
  <dcterms:modified xsi:type="dcterms:W3CDTF">2014-06-27T12:08:43Z</dcterms:modified>
</cp:coreProperties>
</file>