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60" windowWidth="15075" windowHeight="12060"/>
  </bookViews>
  <sheets>
    <sheet name="NatAcc" sheetId="1" r:id="rId1"/>
  </sheets>
  <externalReferences>
    <externalReference r:id="rId2"/>
  </externalReferences>
  <definedNames>
    <definedName name="_xlnm.Print_Area" localSheetId="0">NatAcc!$A$1:$Y$118</definedName>
    <definedName name="_xlnm.Print_Titles" localSheetId="0">NatAcc!$4:$7</definedName>
  </definedNames>
  <calcPr calcId="145621"/>
</workbook>
</file>

<file path=xl/calcChain.xml><?xml version="1.0" encoding="utf-8"?>
<calcChain xmlns="http://schemas.openxmlformats.org/spreadsheetml/2006/main">
  <c r="T72" i="1" l="1"/>
  <c r="S72" i="1"/>
  <c r="R72" i="1"/>
  <c r="Q72" i="1"/>
  <c r="P72" i="1"/>
  <c r="O72" i="1"/>
  <c r="N72" i="1"/>
  <c r="M72" i="1"/>
  <c r="L72" i="1"/>
  <c r="K72" i="1"/>
  <c r="J72" i="1"/>
  <c r="I72" i="1"/>
  <c r="H72" i="1"/>
  <c r="G72" i="1"/>
  <c r="F72" i="1"/>
  <c r="E72" i="1"/>
  <c r="D72" i="1"/>
  <c r="C72" i="1"/>
  <c r="B72" i="1"/>
  <c r="Y71" i="1"/>
  <c r="X71" i="1"/>
  <c r="W71" i="1"/>
  <c r="V71" i="1"/>
  <c r="U71" i="1"/>
  <c r="T71" i="1"/>
  <c r="S71" i="1"/>
  <c r="R71" i="1"/>
  <c r="Q71" i="1"/>
  <c r="P71" i="1"/>
  <c r="O71" i="1"/>
  <c r="N71" i="1"/>
  <c r="M71" i="1"/>
  <c r="L71" i="1"/>
  <c r="K71" i="1"/>
  <c r="J71" i="1"/>
  <c r="I71" i="1"/>
  <c r="H71" i="1"/>
  <c r="G71" i="1"/>
  <c r="F71" i="1"/>
  <c r="E71" i="1"/>
  <c r="D71" i="1"/>
  <c r="C71" i="1"/>
  <c r="B71" i="1"/>
  <c r="Y56" i="1"/>
  <c r="X56" i="1"/>
  <c r="W56" i="1"/>
  <c r="V56" i="1"/>
  <c r="U56" i="1"/>
  <c r="T56" i="1"/>
  <c r="S56" i="1"/>
  <c r="R56" i="1"/>
  <c r="Q56" i="1"/>
  <c r="P56" i="1"/>
  <c r="O56" i="1"/>
  <c r="N56" i="1"/>
  <c r="M56" i="1"/>
  <c r="L56" i="1"/>
  <c r="K56" i="1"/>
  <c r="J56" i="1"/>
  <c r="I56" i="1"/>
  <c r="H56" i="1"/>
  <c r="G56" i="1"/>
  <c r="F56" i="1"/>
  <c r="E56" i="1"/>
  <c r="D56" i="1"/>
  <c r="C56" i="1"/>
  <c r="B56" i="1"/>
  <c r="Y55" i="1"/>
  <c r="X55" i="1"/>
  <c r="W55" i="1"/>
  <c r="V55" i="1"/>
  <c r="U55" i="1"/>
  <c r="T55" i="1"/>
  <c r="S55" i="1"/>
  <c r="R55" i="1"/>
  <c r="Q55" i="1"/>
  <c r="P55" i="1"/>
  <c r="O55" i="1"/>
  <c r="N55" i="1"/>
  <c r="M55" i="1"/>
  <c r="L55" i="1"/>
  <c r="K55" i="1"/>
  <c r="J55" i="1"/>
  <c r="I55" i="1"/>
  <c r="H55" i="1"/>
  <c r="G55" i="1"/>
  <c r="F55" i="1"/>
  <c r="E55" i="1"/>
  <c r="D55" i="1"/>
  <c r="C55" i="1"/>
  <c r="B55" i="1"/>
  <c r="F54" i="1"/>
  <c r="Y53" i="1"/>
  <c r="X53" i="1"/>
  <c r="W53" i="1"/>
  <c r="V53" i="1"/>
  <c r="U53" i="1"/>
  <c r="T53" i="1"/>
  <c r="S53" i="1"/>
  <c r="R53" i="1"/>
  <c r="Q53" i="1"/>
  <c r="P53" i="1"/>
  <c r="O53" i="1"/>
  <c r="N53" i="1"/>
  <c r="M53" i="1"/>
  <c r="L53" i="1"/>
  <c r="K53" i="1"/>
  <c r="J53" i="1"/>
  <c r="I53" i="1"/>
  <c r="H53" i="1"/>
  <c r="G53" i="1"/>
  <c r="F53" i="1"/>
  <c r="E53" i="1"/>
  <c r="D53" i="1"/>
  <c r="C53" i="1"/>
  <c r="B53" i="1"/>
  <c r="Y52" i="1"/>
  <c r="Y54" i="1" s="1"/>
  <c r="X52" i="1"/>
  <c r="X54" i="1" s="1"/>
  <c r="W52" i="1"/>
  <c r="W54" i="1" s="1"/>
  <c r="V52" i="1"/>
  <c r="V54" i="1" s="1"/>
  <c r="U52" i="1"/>
  <c r="U54" i="1" s="1"/>
  <c r="T52" i="1"/>
  <c r="T54" i="1" s="1"/>
  <c r="S52" i="1"/>
  <c r="S54" i="1" s="1"/>
  <c r="R52" i="1"/>
  <c r="R54" i="1" s="1"/>
  <c r="Q52" i="1"/>
  <c r="Q54" i="1" s="1"/>
  <c r="P52" i="1"/>
  <c r="P54" i="1" s="1"/>
  <c r="O52" i="1"/>
  <c r="O54" i="1" s="1"/>
  <c r="N52" i="1"/>
  <c r="N54" i="1" s="1"/>
  <c r="M52" i="1"/>
  <c r="M54" i="1" s="1"/>
  <c r="L52" i="1"/>
  <c r="L54" i="1" s="1"/>
  <c r="K52" i="1"/>
  <c r="K54" i="1" s="1"/>
  <c r="J52" i="1"/>
  <c r="J54" i="1" s="1"/>
  <c r="I52" i="1"/>
  <c r="I54" i="1" s="1"/>
  <c r="H52" i="1"/>
  <c r="H54" i="1" s="1"/>
  <c r="G52" i="1"/>
  <c r="G54" i="1" s="1"/>
  <c r="F52" i="1"/>
  <c r="E52" i="1"/>
  <c r="E54" i="1" s="1"/>
  <c r="D52" i="1"/>
  <c r="D54" i="1" s="1"/>
  <c r="C52" i="1"/>
  <c r="C54" i="1" s="1"/>
  <c r="B52" i="1"/>
  <c r="B54" i="1" s="1"/>
  <c r="U51" i="1"/>
  <c r="O51" i="1"/>
  <c r="M51" i="1"/>
  <c r="E51" i="1"/>
  <c r="B51" i="1"/>
  <c r="Y50" i="1"/>
  <c r="Y51" i="1" s="1"/>
  <c r="X50" i="1"/>
  <c r="X51" i="1" s="1"/>
  <c r="W50" i="1"/>
  <c r="W51" i="1" s="1"/>
  <c r="V50" i="1"/>
  <c r="V51" i="1" s="1"/>
  <c r="U50" i="1"/>
  <c r="T50" i="1"/>
  <c r="T51" i="1" s="1"/>
  <c r="S50" i="1"/>
  <c r="S51" i="1" s="1"/>
  <c r="R50" i="1"/>
  <c r="R51" i="1" s="1"/>
  <c r="Q50" i="1"/>
  <c r="Q51" i="1" s="1"/>
  <c r="P50" i="1"/>
  <c r="P51" i="1" s="1"/>
  <c r="O50" i="1"/>
  <c r="N50" i="1"/>
  <c r="N51" i="1" s="1"/>
  <c r="M50" i="1"/>
  <c r="L50" i="1"/>
  <c r="L51" i="1" s="1"/>
  <c r="K50" i="1"/>
  <c r="K51" i="1" s="1"/>
  <c r="J50" i="1"/>
  <c r="J51" i="1" s="1"/>
  <c r="I50" i="1"/>
  <c r="I51" i="1" s="1"/>
  <c r="H50" i="1"/>
  <c r="H51" i="1" s="1"/>
  <c r="G50" i="1"/>
  <c r="G51" i="1" s="1"/>
  <c r="F50" i="1"/>
  <c r="F51" i="1" s="1"/>
  <c r="E50" i="1"/>
  <c r="D50" i="1"/>
  <c r="D51" i="1" s="1"/>
  <c r="C50" i="1"/>
  <c r="C51" i="1" s="1"/>
  <c r="B50" i="1"/>
  <c r="K49" i="1"/>
  <c r="B49" i="1"/>
  <c r="Y48" i="1"/>
  <c r="Y49" i="1" s="1"/>
  <c r="X48" i="1"/>
  <c r="W48" i="1"/>
  <c r="W49" i="1" s="1"/>
  <c r="V48" i="1"/>
  <c r="U48" i="1"/>
  <c r="V49" i="1" s="1"/>
  <c r="T48" i="1"/>
  <c r="S48" i="1"/>
  <c r="S49" i="1" s="1"/>
  <c r="R48" i="1"/>
  <c r="R49" i="1" s="1"/>
  <c r="Q48" i="1"/>
  <c r="Q49" i="1" s="1"/>
  <c r="P48" i="1"/>
  <c r="O48" i="1"/>
  <c r="O49" i="1" s="1"/>
  <c r="N48" i="1"/>
  <c r="M48" i="1"/>
  <c r="N49" i="1" s="1"/>
  <c r="L48" i="1"/>
  <c r="K48" i="1"/>
  <c r="J48" i="1"/>
  <c r="J49" i="1" s="1"/>
  <c r="I48" i="1"/>
  <c r="I49" i="1" s="1"/>
  <c r="H48" i="1"/>
  <c r="G48" i="1"/>
  <c r="G49" i="1" s="1"/>
  <c r="F48" i="1"/>
  <c r="E48" i="1"/>
  <c r="F49" i="1" s="1"/>
  <c r="D48" i="1"/>
  <c r="C48" i="1"/>
  <c r="C49" i="1" s="1"/>
  <c r="B48" i="1"/>
  <c r="K47" i="1"/>
  <c r="B47" i="1"/>
  <c r="Y46" i="1"/>
  <c r="Y47" i="1" s="1"/>
  <c r="X46" i="1"/>
  <c r="X47" i="1" s="1"/>
  <c r="W46" i="1"/>
  <c r="V46" i="1"/>
  <c r="W47" i="1" s="1"/>
  <c r="U46" i="1"/>
  <c r="U47" i="1" s="1"/>
  <c r="T46" i="1"/>
  <c r="T47" i="1" s="1"/>
  <c r="S46" i="1"/>
  <c r="S47" i="1" s="1"/>
  <c r="R46" i="1"/>
  <c r="R47" i="1" s="1"/>
  <c r="Q46" i="1"/>
  <c r="Q47" i="1" s="1"/>
  <c r="P46" i="1"/>
  <c r="P47" i="1" s="1"/>
  <c r="O46" i="1"/>
  <c r="N46" i="1"/>
  <c r="O47" i="1" s="1"/>
  <c r="M46" i="1"/>
  <c r="M47" i="1" s="1"/>
  <c r="L46" i="1"/>
  <c r="L47" i="1" s="1"/>
  <c r="K46" i="1"/>
  <c r="J46" i="1"/>
  <c r="J47" i="1" s="1"/>
  <c r="I46" i="1"/>
  <c r="I47" i="1" s="1"/>
  <c r="H46" i="1"/>
  <c r="H47" i="1" s="1"/>
  <c r="G46" i="1"/>
  <c r="F46" i="1"/>
  <c r="G47" i="1" s="1"/>
  <c r="E46" i="1"/>
  <c r="E47" i="1" s="1"/>
  <c r="D46" i="1"/>
  <c r="D47" i="1" s="1"/>
  <c r="C46" i="1"/>
  <c r="C47" i="1" s="1"/>
  <c r="B46" i="1"/>
  <c r="T45" i="1"/>
  <c r="S45" i="1"/>
  <c r="R45" i="1"/>
  <c r="Q45" i="1"/>
  <c r="P45" i="1"/>
  <c r="O45" i="1"/>
  <c r="N45" i="1"/>
  <c r="M45" i="1"/>
  <c r="L45" i="1"/>
  <c r="K45" i="1"/>
  <c r="J45" i="1"/>
  <c r="I45" i="1"/>
  <c r="H45" i="1"/>
  <c r="G45" i="1"/>
  <c r="F45" i="1"/>
  <c r="E45" i="1"/>
  <c r="D45" i="1"/>
  <c r="C45" i="1"/>
  <c r="B45" i="1"/>
  <c r="T44" i="1"/>
  <c r="S44" i="1"/>
  <c r="R44" i="1"/>
  <c r="Q44" i="1"/>
  <c r="P44" i="1"/>
  <c r="O44" i="1"/>
  <c r="N44" i="1"/>
  <c r="M44" i="1"/>
  <c r="L44" i="1"/>
  <c r="K44" i="1"/>
  <c r="J44" i="1"/>
  <c r="I44" i="1"/>
  <c r="H44" i="1"/>
  <c r="G44" i="1"/>
  <c r="F44" i="1"/>
  <c r="E44" i="1"/>
  <c r="D44" i="1"/>
  <c r="C44" i="1"/>
  <c r="B44" i="1"/>
  <c r="T42" i="1"/>
  <c r="S42" i="1"/>
  <c r="R42" i="1"/>
  <c r="Q42" i="1"/>
  <c r="P42" i="1"/>
  <c r="O42" i="1"/>
  <c r="N42" i="1"/>
  <c r="M42" i="1"/>
  <c r="L42" i="1"/>
  <c r="K42" i="1"/>
  <c r="J42" i="1"/>
  <c r="I42" i="1"/>
  <c r="H42" i="1"/>
  <c r="G42" i="1"/>
  <c r="F42" i="1"/>
  <c r="E42" i="1"/>
  <c r="D42" i="1"/>
  <c r="C42" i="1"/>
  <c r="B42" i="1"/>
  <c r="Y37" i="1"/>
  <c r="X37" i="1"/>
  <c r="W37" i="1"/>
  <c r="V37" i="1"/>
  <c r="U37" i="1"/>
  <c r="T37" i="1"/>
  <c r="S37" i="1"/>
  <c r="R37" i="1"/>
  <c r="Q37" i="1"/>
  <c r="P37" i="1"/>
  <c r="O37" i="1"/>
  <c r="N37" i="1"/>
  <c r="M37" i="1"/>
  <c r="L37" i="1"/>
  <c r="K37" i="1"/>
  <c r="J37" i="1"/>
  <c r="I37" i="1"/>
  <c r="H37" i="1"/>
  <c r="G37" i="1"/>
  <c r="F37" i="1"/>
  <c r="E37" i="1"/>
  <c r="D37" i="1"/>
  <c r="C37" i="1"/>
  <c r="B37" i="1"/>
  <c r="Y35" i="1"/>
  <c r="X35" i="1"/>
  <c r="X85" i="1" s="1"/>
  <c r="W35" i="1"/>
  <c r="V35" i="1"/>
  <c r="U35" i="1"/>
  <c r="T35" i="1"/>
  <c r="S35" i="1"/>
  <c r="R35" i="1"/>
  <c r="Q35" i="1"/>
  <c r="P35" i="1"/>
  <c r="P85" i="1" s="1"/>
  <c r="O35" i="1"/>
  <c r="N35" i="1"/>
  <c r="M35" i="1"/>
  <c r="L35" i="1"/>
  <c r="K35" i="1"/>
  <c r="J35" i="1"/>
  <c r="I35" i="1"/>
  <c r="H35" i="1"/>
  <c r="H85" i="1" s="1"/>
  <c r="G35" i="1"/>
  <c r="F35" i="1"/>
  <c r="E35" i="1"/>
  <c r="D35" i="1"/>
  <c r="C35" i="1"/>
  <c r="B35" i="1"/>
  <c r="Y30" i="1"/>
  <c r="X30" i="1"/>
  <c r="X80" i="1" s="1"/>
  <c r="W30" i="1"/>
  <c r="V30" i="1"/>
  <c r="U30" i="1"/>
  <c r="T30" i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B30" i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B29" i="1"/>
  <c r="Y28" i="1"/>
  <c r="X28" i="1"/>
  <c r="W28" i="1"/>
  <c r="V28" i="1"/>
  <c r="U28" i="1"/>
  <c r="T28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B28" i="1"/>
  <c r="Y26" i="1"/>
  <c r="X26" i="1"/>
  <c r="W26" i="1"/>
  <c r="V26" i="1"/>
  <c r="U26" i="1"/>
  <c r="T26" i="1"/>
  <c r="S26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C26" i="1"/>
  <c r="B26" i="1"/>
  <c r="Y25" i="1"/>
  <c r="X25" i="1"/>
  <c r="W25" i="1"/>
  <c r="V25" i="1"/>
  <c r="U25" i="1"/>
  <c r="T25" i="1"/>
  <c r="S25" i="1"/>
  <c r="R25" i="1"/>
  <c r="Q25" i="1"/>
  <c r="P25" i="1"/>
  <c r="O25" i="1"/>
  <c r="N25" i="1"/>
  <c r="M25" i="1"/>
  <c r="L25" i="1"/>
  <c r="L24" i="1" s="1"/>
  <c r="K25" i="1"/>
  <c r="J25" i="1"/>
  <c r="I25" i="1"/>
  <c r="H25" i="1"/>
  <c r="H24" i="1" s="1"/>
  <c r="G25" i="1"/>
  <c r="F25" i="1"/>
  <c r="E25" i="1"/>
  <c r="D25" i="1"/>
  <c r="C25" i="1"/>
  <c r="B25" i="1"/>
  <c r="Y24" i="1"/>
  <c r="X24" i="1"/>
  <c r="W24" i="1"/>
  <c r="V24" i="1"/>
  <c r="U24" i="1"/>
  <c r="T24" i="1"/>
  <c r="S24" i="1"/>
  <c r="R24" i="1"/>
  <c r="Q24" i="1"/>
  <c r="P24" i="1"/>
  <c r="O24" i="1"/>
  <c r="N24" i="1"/>
  <c r="M24" i="1"/>
  <c r="K24" i="1"/>
  <c r="J24" i="1"/>
  <c r="I24" i="1"/>
  <c r="G24" i="1"/>
  <c r="F24" i="1"/>
  <c r="E24" i="1"/>
  <c r="D24" i="1"/>
  <c r="C24" i="1"/>
  <c r="B24" i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B22" i="1"/>
  <c r="Y21" i="1"/>
  <c r="X21" i="1"/>
  <c r="W21" i="1"/>
  <c r="V21" i="1"/>
  <c r="U21" i="1"/>
  <c r="T21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B21" i="1"/>
  <c r="Y20" i="1"/>
  <c r="X20" i="1"/>
  <c r="W20" i="1"/>
  <c r="V20" i="1"/>
  <c r="U20" i="1"/>
  <c r="T20" i="1"/>
  <c r="S20" i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B20" i="1"/>
  <c r="Y19" i="1"/>
  <c r="X19" i="1"/>
  <c r="W19" i="1"/>
  <c r="V19" i="1"/>
  <c r="U19" i="1"/>
  <c r="T19" i="1"/>
  <c r="S19" i="1"/>
  <c r="R19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B19" i="1"/>
  <c r="Y18" i="1"/>
  <c r="X18" i="1"/>
  <c r="W18" i="1"/>
  <c r="V18" i="1"/>
  <c r="U18" i="1"/>
  <c r="T18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B18" i="1"/>
  <c r="Y17" i="1"/>
  <c r="X17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B17" i="1"/>
  <c r="Y16" i="1"/>
  <c r="X16" i="1"/>
  <c r="W16" i="1"/>
  <c r="V16" i="1"/>
  <c r="U16" i="1"/>
  <c r="T16" i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B16" i="1"/>
  <c r="Y15" i="1"/>
  <c r="X15" i="1"/>
  <c r="W15" i="1"/>
  <c r="V15" i="1"/>
  <c r="U15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B15" i="1"/>
  <c r="Y14" i="1"/>
  <c r="X14" i="1"/>
  <c r="W14" i="1"/>
  <c r="V14" i="1"/>
  <c r="U14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B14" i="1"/>
  <c r="Y13" i="1"/>
  <c r="X13" i="1"/>
  <c r="W13" i="1"/>
  <c r="V13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B13" i="1"/>
  <c r="Y12" i="1"/>
  <c r="X12" i="1"/>
  <c r="W12" i="1"/>
  <c r="V12" i="1"/>
  <c r="U12" i="1"/>
  <c r="T12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B12" i="1"/>
  <c r="Y11" i="1"/>
  <c r="X11" i="1"/>
  <c r="W11" i="1"/>
  <c r="V11" i="1"/>
  <c r="U11" i="1"/>
  <c r="T11" i="1"/>
  <c r="S11" i="1"/>
  <c r="R11" i="1"/>
  <c r="Q11" i="1"/>
  <c r="O11" i="1"/>
  <c r="N11" i="1"/>
  <c r="M11" i="1"/>
  <c r="L11" i="1"/>
  <c r="L23" i="1" s="1"/>
  <c r="K11" i="1"/>
  <c r="J11" i="1"/>
  <c r="I11" i="1"/>
  <c r="H11" i="1"/>
  <c r="G11" i="1"/>
  <c r="F11" i="1"/>
  <c r="E11" i="1"/>
  <c r="D11" i="1"/>
  <c r="D23" i="1" s="1"/>
  <c r="C11" i="1"/>
  <c r="B11" i="1"/>
  <c r="P5" i="1"/>
  <c r="Q5" i="1" s="1"/>
  <c r="R5" i="1" s="1"/>
  <c r="S5" i="1" s="1"/>
  <c r="T5" i="1" s="1"/>
  <c r="U5" i="1" s="1"/>
  <c r="V5" i="1" s="1"/>
  <c r="W5" i="1" s="1"/>
  <c r="X5" i="1" s="1"/>
  <c r="Y5" i="1" s="1"/>
  <c r="C5" i="1"/>
  <c r="D5" i="1" s="1"/>
  <c r="E5" i="1" s="1"/>
  <c r="F5" i="1" s="1"/>
  <c r="G5" i="1" s="1"/>
  <c r="H5" i="1" s="1"/>
  <c r="I5" i="1" s="1"/>
  <c r="J5" i="1" s="1"/>
  <c r="K5" i="1" s="1"/>
  <c r="L5" i="1" s="1"/>
  <c r="L104" i="1" l="1"/>
  <c r="L73" i="1"/>
  <c r="L32" i="1"/>
  <c r="L27" i="1"/>
  <c r="H74" i="1"/>
  <c r="D104" i="1"/>
  <c r="D73" i="1"/>
  <c r="D32" i="1"/>
  <c r="D27" i="1"/>
  <c r="L105" i="1"/>
  <c r="L74" i="1"/>
  <c r="H62" i="1"/>
  <c r="H63" i="1"/>
  <c r="X63" i="1"/>
  <c r="H65" i="1"/>
  <c r="H64" i="1" s="1"/>
  <c r="X66" i="1"/>
  <c r="P68" i="1"/>
  <c r="B92" i="1"/>
  <c r="R92" i="1"/>
  <c r="B93" i="1"/>
  <c r="B62" i="1"/>
  <c r="J62" i="1"/>
  <c r="J61" i="1" s="1"/>
  <c r="R62" i="1"/>
  <c r="B63" i="1"/>
  <c r="J63" i="1"/>
  <c r="R63" i="1"/>
  <c r="B95" i="1"/>
  <c r="B96" i="1"/>
  <c r="B65" i="1"/>
  <c r="B64" i="1" s="1"/>
  <c r="J65" i="1"/>
  <c r="R96" i="1"/>
  <c r="R65" i="1"/>
  <c r="R64" i="1" s="1"/>
  <c r="B97" i="1"/>
  <c r="B66" i="1"/>
  <c r="J66" i="1"/>
  <c r="R66" i="1"/>
  <c r="B98" i="1"/>
  <c r="B67" i="1"/>
  <c r="J67" i="1"/>
  <c r="R98" i="1"/>
  <c r="R67" i="1"/>
  <c r="B99" i="1"/>
  <c r="B68" i="1"/>
  <c r="J99" i="1"/>
  <c r="J68" i="1"/>
  <c r="R99" i="1"/>
  <c r="R68" i="1"/>
  <c r="B100" i="1"/>
  <c r="B69" i="1"/>
  <c r="J69" i="1"/>
  <c r="R100" i="1"/>
  <c r="R69" i="1"/>
  <c r="B101" i="1"/>
  <c r="R101" i="1"/>
  <c r="B102" i="1"/>
  <c r="B103" i="1"/>
  <c r="R103" i="1"/>
  <c r="B23" i="1"/>
  <c r="J23" i="1"/>
  <c r="J94" i="1" s="1"/>
  <c r="R23" i="1"/>
  <c r="R97" i="1" s="1"/>
  <c r="B105" i="1"/>
  <c r="B74" i="1"/>
  <c r="J105" i="1"/>
  <c r="J74" i="1"/>
  <c r="R105" i="1"/>
  <c r="R74" i="1"/>
  <c r="B106" i="1"/>
  <c r="B75" i="1"/>
  <c r="J75" i="1"/>
  <c r="R106" i="1"/>
  <c r="R75" i="1"/>
  <c r="B107" i="1"/>
  <c r="B76" i="1"/>
  <c r="J107" i="1"/>
  <c r="J76" i="1"/>
  <c r="R107" i="1"/>
  <c r="R76" i="1"/>
  <c r="B109" i="1"/>
  <c r="B78" i="1"/>
  <c r="J78" i="1"/>
  <c r="R109" i="1"/>
  <c r="R78" i="1"/>
  <c r="B110" i="1"/>
  <c r="B79" i="1"/>
  <c r="J110" i="1"/>
  <c r="J79" i="1"/>
  <c r="R110" i="1"/>
  <c r="R79" i="1"/>
  <c r="B111" i="1"/>
  <c r="B80" i="1"/>
  <c r="J80" i="1"/>
  <c r="F87" i="1"/>
  <c r="N87" i="1"/>
  <c r="V87" i="1"/>
  <c r="P62" i="1"/>
  <c r="P65" i="1"/>
  <c r="P66" i="1"/>
  <c r="H68" i="1"/>
  <c r="C92" i="1"/>
  <c r="S92" i="1"/>
  <c r="C62" i="1"/>
  <c r="C61" i="1" s="1"/>
  <c r="K62" i="1"/>
  <c r="S62" i="1"/>
  <c r="S61" i="1" s="1"/>
  <c r="C63" i="1"/>
  <c r="K63" i="1"/>
  <c r="S94" i="1"/>
  <c r="S63" i="1"/>
  <c r="K95" i="1"/>
  <c r="S95" i="1"/>
  <c r="C65" i="1"/>
  <c r="K96" i="1"/>
  <c r="K65" i="1"/>
  <c r="K64" i="1" s="1"/>
  <c r="S96" i="1"/>
  <c r="S65" i="1"/>
  <c r="C66" i="1"/>
  <c r="K66" i="1"/>
  <c r="S97" i="1"/>
  <c r="S66" i="1"/>
  <c r="C67" i="1"/>
  <c r="K67" i="1"/>
  <c r="S98" i="1"/>
  <c r="S67" i="1"/>
  <c r="C99" i="1"/>
  <c r="C68" i="1"/>
  <c r="K68" i="1"/>
  <c r="S68" i="1"/>
  <c r="S99" i="1"/>
  <c r="C100" i="1"/>
  <c r="C69" i="1"/>
  <c r="K100" i="1"/>
  <c r="K69" i="1"/>
  <c r="S100" i="1"/>
  <c r="S69" i="1"/>
  <c r="C101" i="1"/>
  <c r="S101" i="1"/>
  <c r="K102" i="1"/>
  <c r="S102" i="1"/>
  <c r="C103" i="1"/>
  <c r="S103" i="1"/>
  <c r="C23" i="1"/>
  <c r="C96" i="1" s="1"/>
  <c r="K23" i="1"/>
  <c r="K94" i="1" s="1"/>
  <c r="S23" i="1"/>
  <c r="S93" i="1" s="1"/>
  <c r="C74" i="1"/>
  <c r="C105" i="1"/>
  <c r="K74" i="1"/>
  <c r="S105" i="1"/>
  <c r="S74" i="1"/>
  <c r="C106" i="1"/>
  <c r="C75" i="1"/>
  <c r="K75" i="1"/>
  <c r="S106" i="1"/>
  <c r="S75" i="1"/>
  <c r="C107" i="1"/>
  <c r="C76" i="1"/>
  <c r="K107" i="1"/>
  <c r="K76" i="1"/>
  <c r="S76" i="1"/>
  <c r="S107" i="1"/>
  <c r="C78" i="1"/>
  <c r="K109" i="1"/>
  <c r="K78" i="1"/>
  <c r="S109" i="1"/>
  <c r="S78" i="1"/>
  <c r="C110" i="1"/>
  <c r="C79" i="1"/>
  <c r="K79" i="1"/>
  <c r="S110" i="1"/>
  <c r="S79" i="1"/>
  <c r="C111" i="1"/>
  <c r="C80" i="1"/>
  <c r="K111" i="1"/>
  <c r="K80" i="1"/>
  <c r="S80" i="1"/>
  <c r="S111" i="1"/>
  <c r="C116" i="1"/>
  <c r="C85" i="1"/>
  <c r="K116" i="1"/>
  <c r="K85" i="1"/>
  <c r="S116" i="1"/>
  <c r="S85" i="1"/>
  <c r="G87" i="1"/>
  <c r="O87" i="1"/>
  <c r="W118" i="1"/>
  <c r="W87" i="1"/>
  <c r="F47" i="1"/>
  <c r="V47" i="1"/>
  <c r="H49" i="1"/>
  <c r="P49" i="1"/>
  <c r="X49" i="1"/>
  <c r="M49" i="1"/>
  <c r="T63" i="1"/>
  <c r="T65" i="1"/>
  <c r="L98" i="1"/>
  <c r="L67" i="1"/>
  <c r="T68" i="1"/>
  <c r="T69" i="1"/>
  <c r="D102" i="1"/>
  <c r="L103" i="1"/>
  <c r="T74" i="1"/>
  <c r="D106" i="1"/>
  <c r="D75" i="1"/>
  <c r="T75" i="1"/>
  <c r="D107" i="1"/>
  <c r="D76" i="1"/>
  <c r="L107" i="1"/>
  <c r="L76" i="1"/>
  <c r="T76" i="1"/>
  <c r="D109" i="1"/>
  <c r="D78" i="1"/>
  <c r="L109" i="1"/>
  <c r="L78" i="1"/>
  <c r="T78" i="1"/>
  <c r="D110" i="1"/>
  <c r="D79" i="1"/>
  <c r="L110" i="1"/>
  <c r="L79" i="1"/>
  <c r="T79" i="1"/>
  <c r="D111" i="1"/>
  <c r="D80" i="1"/>
  <c r="L111" i="1"/>
  <c r="L80" i="1"/>
  <c r="T62" i="1"/>
  <c r="L95" i="1"/>
  <c r="L96" i="1"/>
  <c r="L65" i="1"/>
  <c r="L64" i="1" s="1"/>
  <c r="T66" i="1"/>
  <c r="L99" i="1"/>
  <c r="L68" i="1"/>
  <c r="D101" i="1"/>
  <c r="L106" i="1"/>
  <c r="L75" i="1"/>
  <c r="M92" i="1"/>
  <c r="E93" i="1"/>
  <c r="E62" i="1"/>
  <c r="E61" i="1" s="1"/>
  <c r="M93" i="1"/>
  <c r="M62" i="1"/>
  <c r="U62" i="1"/>
  <c r="U61" i="1" s="1"/>
  <c r="E63" i="1"/>
  <c r="M94" i="1"/>
  <c r="M63" i="1"/>
  <c r="U63" i="1"/>
  <c r="E95" i="1"/>
  <c r="M95" i="1"/>
  <c r="E65" i="1"/>
  <c r="E64" i="1" s="1"/>
  <c r="M96" i="1"/>
  <c r="M65" i="1"/>
  <c r="U65" i="1"/>
  <c r="U64" i="1" s="1"/>
  <c r="E66" i="1"/>
  <c r="M66" i="1"/>
  <c r="U66" i="1"/>
  <c r="E67" i="1"/>
  <c r="M98" i="1"/>
  <c r="M67" i="1"/>
  <c r="U67" i="1"/>
  <c r="E68" i="1"/>
  <c r="M68" i="1"/>
  <c r="U68" i="1"/>
  <c r="E69" i="1"/>
  <c r="M100" i="1"/>
  <c r="M69" i="1"/>
  <c r="U69" i="1"/>
  <c r="M101" i="1"/>
  <c r="E102" i="1"/>
  <c r="M102" i="1"/>
  <c r="M103" i="1"/>
  <c r="E23" i="1"/>
  <c r="E96" i="1" s="1"/>
  <c r="M23" i="1"/>
  <c r="M99" i="1" s="1"/>
  <c r="U23" i="1"/>
  <c r="U97" i="1" s="1"/>
  <c r="E74" i="1"/>
  <c r="M74" i="1"/>
  <c r="U74" i="1"/>
  <c r="E75" i="1"/>
  <c r="M106" i="1"/>
  <c r="M75" i="1"/>
  <c r="U75" i="1"/>
  <c r="E76" i="1"/>
  <c r="M107" i="1"/>
  <c r="M76" i="1"/>
  <c r="U76" i="1"/>
  <c r="E78" i="1"/>
  <c r="M109" i="1"/>
  <c r="M78" i="1"/>
  <c r="U78" i="1"/>
  <c r="E110" i="1"/>
  <c r="E79" i="1"/>
  <c r="M110" i="1"/>
  <c r="M79" i="1"/>
  <c r="U79" i="1"/>
  <c r="E80" i="1"/>
  <c r="M111" i="1"/>
  <c r="M80" i="1"/>
  <c r="U80" i="1"/>
  <c r="E116" i="1"/>
  <c r="E85" i="1"/>
  <c r="M116" i="1"/>
  <c r="M85" i="1"/>
  <c r="U85" i="1"/>
  <c r="D92" i="1"/>
  <c r="D93" i="1"/>
  <c r="D62" i="1"/>
  <c r="D94" i="1"/>
  <c r="D63" i="1"/>
  <c r="D95" i="1"/>
  <c r="D96" i="1"/>
  <c r="D65" i="1"/>
  <c r="D97" i="1"/>
  <c r="D66" i="1"/>
  <c r="D98" i="1"/>
  <c r="D67" i="1"/>
  <c r="D99" i="1"/>
  <c r="D68" i="1"/>
  <c r="D100" i="1"/>
  <c r="D69" i="1"/>
  <c r="L101" i="1"/>
  <c r="D103" i="1"/>
  <c r="N92" i="1"/>
  <c r="F62" i="1"/>
  <c r="N93" i="1"/>
  <c r="N62" i="1"/>
  <c r="N61" i="1" s="1"/>
  <c r="V62" i="1"/>
  <c r="F63" i="1"/>
  <c r="N63" i="1"/>
  <c r="V94" i="1"/>
  <c r="V63" i="1"/>
  <c r="V95" i="1"/>
  <c r="F65" i="1"/>
  <c r="N65" i="1"/>
  <c r="N64" i="1" s="1"/>
  <c r="V65" i="1"/>
  <c r="F66" i="1"/>
  <c r="N66" i="1"/>
  <c r="V66" i="1"/>
  <c r="F67" i="1"/>
  <c r="N67" i="1"/>
  <c r="V67" i="1"/>
  <c r="F68" i="1"/>
  <c r="N68" i="1"/>
  <c r="V68" i="1"/>
  <c r="F69" i="1"/>
  <c r="N69" i="1"/>
  <c r="V69" i="1"/>
  <c r="N101" i="1"/>
  <c r="V102" i="1"/>
  <c r="N103" i="1"/>
  <c r="F23" i="1"/>
  <c r="F96" i="1" s="1"/>
  <c r="N23" i="1"/>
  <c r="N94" i="1" s="1"/>
  <c r="V23" i="1"/>
  <c r="V97" i="1" s="1"/>
  <c r="F74" i="1"/>
  <c r="N74" i="1"/>
  <c r="V74" i="1"/>
  <c r="F75" i="1"/>
  <c r="N75" i="1"/>
  <c r="V75" i="1"/>
  <c r="F76" i="1"/>
  <c r="N107" i="1"/>
  <c r="N76" i="1"/>
  <c r="V76" i="1"/>
  <c r="F78" i="1"/>
  <c r="N78" i="1"/>
  <c r="V78" i="1"/>
  <c r="F79" i="1"/>
  <c r="N110" i="1"/>
  <c r="N79" i="1"/>
  <c r="V79" i="1"/>
  <c r="F80" i="1"/>
  <c r="N80" i="1"/>
  <c r="V80" i="1"/>
  <c r="F85" i="1"/>
  <c r="N85" i="1"/>
  <c r="V116" i="1"/>
  <c r="V85" i="1"/>
  <c r="P11" i="1"/>
  <c r="L92" i="1"/>
  <c r="L93" i="1"/>
  <c r="L62" i="1"/>
  <c r="L94" i="1"/>
  <c r="L63" i="1"/>
  <c r="T14" i="1"/>
  <c r="T23" i="1" s="1"/>
  <c r="L97" i="1"/>
  <c r="L66" i="1"/>
  <c r="T67" i="1"/>
  <c r="L100" i="1"/>
  <c r="L69" i="1"/>
  <c r="L102" i="1"/>
  <c r="D105" i="1"/>
  <c r="D74" i="1"/>
  <c r="G92" i="1"/>
  <c r="W92" i="1"/>
  <c r="G62" i="1"/>
  <c r="G61" i="1" s="1"/>
  <c r="O62" i="1"/>
  <c r="O61" i="1" s="1"/>
  <c r="W62" i="1"/>
  <c r="W93" i="1"/>
  <c r="G63" i="1"/>
  <c r="O63" i="1"/>
  <c r="O94" i="1"/>
  <c r="W94" i="1"/>
  <c r="W63" i="1"/>
  <c r="O95" i="1"/>
  <c r="W95" i="1"/>
  <c r="G65" i="1"/>
  <c r="O65" i="1"/>
  <c r="O64" i="1" s="1"/>
  <c r="W65" i="1"/>
  <c r="G66" i="1"/>
  <c r="O66" i="1"/>
  <c r="W66" i="1"/>
  <c r="W97" i="1"/>
  <c r="G98" i="1"/>
  <c r="G67" i="1"/>
  <c r="O98" i="1"/>
  <c r="O67" i="1"/>
  <c r="W98" i="1"/>
  <c r="W67" i="1"/>
  <c r="G68" i="1"/>
  <c r="O68" i="1"/>
  <c r="W68" i="1"/>
  <c r="W99" i="1"/>
  <c r="G100" i="1"/>
  <c r="G69" i="1"/>
  <c r="O69" i="1"/>
  <c r="W100" i="1"/>
  <c r="W69" i="1"/>
  <c r="G101" i="1"/>
  <c r="W101" i="1"/>
  <c r="O102" i="1"/>
  <c r="W102" i="1"/>
  <c r="G103" i="1"/>
  <c r="W103" i="1"/>
  <c r="G23" i="1"/>
  <c r="G118" i="1" s="1"/>
  <c r="O23" i="1"/>
  <c r="W23" i="1"/>
  <c r="G74" i="1"/>
  <c r="O105" i="1"/>
  <c r="O74" i="1"/>
  <c r="W74" i="1"/>
  <c r="W105" i="1"/>
  <c r="G106" i="1"/>
  <c r="G75" i="1"/>
  <c r="O106" i="1"/>
  <c r="O75" i="1"/>
  <c r="W106" i="1"/>
  <c r="W75" i="1"/>
  <c r="G76" i="1"/>
  <c r="G107" i="1"/>
  <c r="O107" i="1"/>
  <c r="O76" i="1"/>
  <c r="W76" i="1"/>
  <c r="W107" i="1"/>
  <c r="G109" i="1"/>
  <c r="G78" i="1"/>
  <c r="O109" i="1"/>
  <c r="O78" i="1"/>
  <c r="W78" i="1"/>
  <c r="W109" i="1"/>
  <c r="G110" i="1"/>
  <c r="G79" i="1"/>
  <c r="O79" i="1"/>
  <c r="W110" i="1"/>
  <c r="W79" i="1"/>
  <c r="G80" i="1"/>
  <c r="O111" i="1"/>
  <c r="O80" i="1"/>
  <c r="W111" i="1"/>
  <c r="W80" i="1"/>
  <c r="G116" i="1"/>
  <c r="G85" i="1"/>
  <c r="O116" i="1"/>
  <c r="O85" i="1"/>
  <c r="W116" i="1"/>
  <c r="W85" i="1"/>
  <c r="C118" i="1"/>
  <c r="C87" i="1"/>
  <c r="K118" i="1"/>
  <c r="K87" i="1"/>
  <c r="S118" i="1"/>
  <c r="S87" i="1"/>
  <c r="N47" i="1"/>
  <c r="D49" i="1"/>
  <c r="L49" i="1"/>
  <c r="T49" i="1"/>
  <c r="E49" i="1"/>
  <c r="U49" i="1"/>
  <c r="P63" i="1"/>
  <c r="H97" i="1"/>
  <c r="H66" i="1"/>
  <c r="P67" i="1"/>
  <c r="H100" i="1"/>
  <c r="H69" i="1"/>
  <c r="H101" i="1"/>
  <c r="X103" i="1"/>
  <c r="H23" i="1"/>
  <c r="H94" i="1" s="1"/>
  <c r="X23" i="1"/>
  <c r="X110" i="1" s="1"/>
  <c r="P74" i="1"/>
  <c r="X74" i="1"/>
  <c r="P75" i="1"/>
  <c r="X75" i="1"/>
  <c r="H76" i="1"/>
  <c r="P76" i="1"/>
  <c r="X76" i="1"/>
  <c r="H109" i="1"/>
  <c r="H78" i="1"/>
  <c r="P78" i="1"/>
  <c r="X78" i="1"/>
  <c r="H79" i="1"/>
  <c r="P79" i="1"/>
  <c r="X79" i="1"/>
  <c r="H111" i="1"/>
  <c r="H80" i="1"/>
  <c r="X93" i="1"/>
  <c r="X62" i="1"/>
  <c r="X61" i="1" s="1"/>
  <c r="X65" i="1"/>
  <c r="X64" i="1" s="1"/>
  <c r="H98" i="1"/>
  <c r="H67" i="1"/>
  <c r="X67" i="1"/>
  <c r="X99" i="1"/>
  <c r="X68" i="1"/>
  <c r="P69" i="1"/>
  <c r="X69" i="1"/>
  <c r="H103" i="1"/>
  <c r="H106" i="1"/>
  <c r="H75" i="1"/>
  <c r="Q92" i="1"/>
  <c r="I62" i="1"/>
  <c r="Q93" i="1"/>
  <c r="Q62" i="1"/>
  <c r="Q61" i="1" s="1"/>
  <c r="Y62" i="1"/>
  <c r="I63" i="1"/>
  <c r="Q63" i="1"/>
  <c r="Y94" i="1"/>
  <c r="Y63" i="1"/>
  <c r="Y95" i="1"/>
  <c r="I65" i="1"/>
  <c r="Q65" i="1"/>
  <c r="Q64" i="1" s="1"/>
  <c r="Y65" i="1"/>
  <c r="I66" i="1"/>
  <c r="Q66" i="1"/>
  <c r="Y66" i="1"/>
  <c r="I67" i="1"/>
  <c r="Q67" i="1"/>
  <c r="Y67" i="1"/>
  <c r="I68" i="1"/>
  <c r="Q68" i="1"/>
  <c r="Y68" i="1"/>
  <c r="I69" i="1"/>
  <c r="Q69" i="1"/>
  <c r="Y69" i="1"/>
  <c r="Q101" i="1"/>
  <c r="Y102" i="1"/>
  <c r="Q103" i="1"/>
  <c r="I23" i="1"/>
  <c r="I96" i="1" s="1"/>
  <c r="Q23" i="1"/>
  <c r="Q94" i="1" s="1"/>
  <c r="Y23" i="1"/>
  <c r="Y97" i="1" s="1"/>
  <c r="I74" i="1"/>
  <c r="Q105" i="1"/>
  <c r="Q74" i="1"/>
  <c r="Y74" i="1"/>
  <c r="I75" i="1"/>
  <c r="Q75" i="1"/>
  <c r="Y75" i="1"/>
  <c r="I76" i="1"/>
  <c r="Q107" i="1"/>
  <c r="Q76" i="1"/>
  <c r="Y76" i="1"/>
  <c r="I78" i="1"/>
  <c r="Q78" i="1"/>
  <c r="Y78" i="1"/>
  <c r="I79" i="1"/>
  <c r="Q110" i="1"/>
  <c r="Q79" i="1"/>
  <c r="Y79" i="1"/>
  <c r="I80" i="1"/>
  <c r="Q80" i="1"/>
  <c r="E87" i="1"/>
  <c r="M118" i="1"/>
  <c r="M87" i="1"/>
  <c r="U87" i="1"/>
  <c r="Y116" i="1"/>
  <c r="I87" i="1"/>
  <c r="Q87" i="1"/>
  <c r="Y118" i="1"/>
  <c r="Y87" i="1"/>
  <c r="R80" i="1"/>
  <c r="B116" i="1"/>
  <c r="B85" i="1"/>
  <c r="J85" i="1"/>
  <c r="R116" i="1"/>
  <c r="R85" i="1"/>
  <c r="B118" i="1"/>
  <c r="J118" i="1"/>
  <c r="R118" i="1"/>
  <c r="R87" i="1"/>
  <c r="P80" i="1"/>
  <c r="T80" i="1"/>
  <c r="D116" i="1"/>
  <c r="D85" i="1"/>
  <c r="L116" i="1"/>
  <c r="L85" i="1"/>
  <c r="T85" i="1"/>
  <c r="D118" i="1"/>
  <c r="D87" i="1"/>
  <c r="L118" i="1"/>
  <c r="L87" i="1"/>
  <c r="T87" i="1"/>
  <c r="I85" i="1"/>
  <c r="Y85" i="1"/>
  <c r="B87" i="1"/>
  <c r="J87" i="1"/>
  <c r="X111" i="1"/>
  <c r="X116" i="1"/>
  <c r="H118" i="1"/>
  <c r="H87" i="1"/>
  <c r="P87" i="1"/>
  <c r="X118" i="1"/>
  <c r="X87" i="1"/>
  <c r="Y80" i="1"/>
  <c r="Q85" i="1"/>
  <c r="T104" i="1" l="1"/>
  <c r="T73" i="1"/>
  <c r="T32" i="1"/>
  <c r="U44" i="1"/>
  <c r="T27" i="1"/>
  <c r="T105" i="1"/>
  <c r="T109" i="1"/>
  <c r="T99" i="1"/>
  <c r="T97" i="1"/>
  <c r="T92" i="1"/>
  <c r="T107" i="1"/>
  <c r="T116" i="1"/>
  <c r="T94" i="1"/>
  <c r="T100" i="1"/>
  <c r="T106" i="1"/>
  <c r="T93" i="1"/>
  <c r="T98" i="1"/>
  <c r="T111" i="1"/>
  <c r="T96" i="1"/>
  <c r="T110" i="1"/>
  <c r="T102" i="1"/>
  <c r="T103" i="1"/>
  <c r="T101" i="1"/>
  <c r="T118" i="1"/>
  <c r="H116" i="1"/>
  <c r="R111" i="1"/>
  <c r="Q116" i="1"/>
  <c r="E118" i="1"/>
  <c r="Y110" i="1"/>
  <c r="Q109" i="1"/>
  <c r="I107" i="1"/>
  <c r="Y105" i="1"/>
  <c r="Y103" i="1"/>
  <c r="I101" i="1"/>
  <c r="Y99" i="1"/>
  <c r="Q98" i="1"/>
  <c r="I97" i="1"/>
  <c r="Q95" i="1"/>
  <c r="Y61" i="1"/>
  <c r="I92" i="1"/>
  <c r="X96" i="1"/>
  <c r="H107" i="1"/>
  <c r="G111" i="1"/>
  <c r="W104" i="1"/>
  <c r="W73" i="1"/>
  <c r="W32" i="1"/>
  <c r="W27" i="1"/>
  <c r="G102" i="1"/>
  <c r="G64" i="1"/>
  <c r="G93" i="1"/>
  <c r="N116" i="1"/>
  <c r="N111" i="1"/>
  <c r="F110" i="1"/>
  <c r="V107" i="1"/>
  <c r="N106" i="1"/>
  <c r="F105" i="1"/>
  <c r="N102" i="1"/>
  <c r="N100" i="1"/>
  <c r="F99" i="1"/>
  <c r="N96" i="1"/>
  <c r="F61" i="1"/>
  <c r="D64" i="1"/>
  <c r="H92" i="1"/>
  <c r="U111" i="1"/>
  <c r="E109" i="1"/>
  <c r="U106" i="1"/>
  <c r="M105" i="1"/>
  <c r="E103" i="1"/>
  <c r="U100" i="1"/>
  <c r="E98" i="1"/>
  <c r="U96" i="1"/>
  <c r="M61" i="1"/>
  <c r="K110" i="1"/>
  <c r="C109" i="1"/>
  <c r="K103" i="1"/>
  <c r="S64" i="1"/>
  <c r="C95" i="1"/>
  <c r="P61" i="1"/>
  <c r="R102" i="1"/>
  <c r="J64" i="1"/>
  <c r="R94" i="1"/>
  <c r="J93" i="1"/>
  <c r="I116" i="1"/>
  <c r="Y64" i="1"/>
  <c r="I95" i="1"/>
  <c r="Y93" i="1"/>
  <c r="X104" i="1"/>
  <c r="X32" i="1"/>
  <c r="X73" i="1"/>
  <c r="X42" i="1" s="1"/>
  <c r="X27" i="1"/>
  <c r="X92" i="1"/>
  <c r="O73" i="1"/>
  <c r="O104" i="1"/>
  <c r="O27" i="1"/>
  <c r="O32" i="1"/>
  <c r="O97" i="1"/>
  <c r="G96" i="1"/>
  <c r="G94" i="1"/>
  <c r="L61" i="1"/>
  <c r="L70" i="1" s="1"/>
  <c r="V104" i="1"/>
  <c r="V73" i="1"/>
  <c r="V32" i="1"/>
  <c r="V27" i="1"/>
  <c r="F102" i="1"/>
  <c r="F64" i="1"/>
  <c r="F93" i="1"/>
  <c r="U102" i="1"/>
  <c r="M64" i="1"/>
  <c r="U94" i="1"/>
  <c r="T64" i="1"/>
  <c r="K105" i="1"/>
  <c r="K99" i="1"/>
  <c r="C98" i="1"/>
  <c r="K61" i="1"/>
  <c r="J111" i="1"/>
  <c r="J106" i="1"/>
  <c r="J102" i="1"/>
  <c r="J100" i="1"/>
  <c r="J96" i="1"/>
  <c r="B61" i="1"/>
  <c r="H61" i="1"/>
  <c r="Y111" i="1"/>
  <c r="I109" i="1"/>
  <c r="Y106" i="1"/>
  <c r="I103" i="1"/>
  <c r="Y100" i="1"/>
  <c r="Q99" i="1"/>
  <c r="I98" i="1"/>
  <c r="Y96" i="1"/>
  <c r="Q70" i="1"/>
  <c r="X70" i="1"/>
  <c r="X72" i="1" s="1"/>
  <c r="X106" i="1"/>
  <c r="H104" i="1"/>
  <c r="H32" i="1"/>
  <c r="H73" i="1"/>
  <c r="H27" i="1"/>
  <c r="G104" i="1"/>
  <c r="G73" i="1"/>
  <c r="G32" i="1"/>
  <c r="G27" i="1"/>
  <c r="O101" i="1"/>
  <c r="G97" i="1"/>
  <c r="O92" i="1"/>
  <c r="F116" i="1"/>
  <c r="F111" i="1"/>
  <c r="V109" i="1"/>
  <c r="F106" i="1"/>
  <c r="N104" i="1"/>
  <c r="N73" i="1"/>
  <c r="N27" i="1"/>
  <c r="N32" i="1"/>
  <c r="V101" i="1"/>
  <c r="F100" i="1"/>
  <c r="V98" i="1"/>
  <c r="N97" i="1"/>
  <c r="V92" i="1"/>
  <c r="U116" i="1"/>
  <c r="U107" i="1"/>
  <c r="E105" i="1"/>
  <c r="E99" i="1"/>
  <c r="E70" i="1"/>
  <c r="T61" i="1"/>
  <c r="K106" i="1"/>
  <c r="K93" i="1"/>
  <c r="H99" i="1"/>
  <c r="R104" i="1"/>
  <c r="R73" i="1"/>
  <c r="R32" i="1"/>
  <c r="R27" i="1"/>
  <c r="X97" i="1"/>
  <c r="H93" i="1"/>
  <c r="F104" i="1"/>
  <c r="F73" i="1"/>
  <c r="F32" i="1"/>
  <c r="F27" i="1"/>
  <c r="F94" i="1"/>
  <c r="U104" i="1"/>
  <c r="U73" i="1"/>
  <c r="U42" i="1" s="1"/>
  <c r="U32" i="1"/>
  <c r="U27" i="1"/>
  <c r="V118" i="1"/>
  <c r="J104" i="1"/>
  <c r="J73" i="1"/>
  <c r="J32" i="1"/>
  <c r="J27" i="1"/>
  <c r="J97" i="1"/>
  <c r="H105" i="1"/>
  <c r="J116" i="1"/>
  <c r="Q118" i="1"/>
  <c r="U118" i="1"/>
  <c r="Q111" i="1"/>
  <c r="I110" i="1"/>
  <c r="Y107" i="1"/>
  <c r="Q106" i="1"/>
  <c r="I105" i="1"/>
  <c r="Q102" i="1"/>
  <c r="Q100" i="1"/>
  <c r="I99" i="1"/>
  <c r="Q96" i="1"/>
  <c r="I61" i="1"/>
  <c r="H102" i="1"/>
  <c r="X98" i="1"/>
  <c r="H110" i="1"/>
  <c r="X107" i="1"/>
  <c r="O110" i="1"/>
  <c r="O103" i="1"/>
  <c r="O99" i="1"/>
  <c r="W96" i="1"/>
  <c r="G95" i="1"/>
  <c r="W61" i="1"/>
  <c r="W70" i="1" s="1"/>
  <c r="W72" i="1" s="1"/>
  <c r="P23" i="1"/>
  <c r="V110" i="1"/>
  <c r="N109" i="1"/>
  <c r="F107" i="1"/>
  <c r="V105" i="1"/>
  <c r="V103" i="1"/>
  <c r="F101" i="1"/>
  <c r="V99" i="1"/>
  <c r="N98" i="1"/>
  <c r="F97" i="1"/>
  <c r="N95" i="1"/>
  <c r="V61" i="1"/>
  <c r="F92" i="1"/>
  <c r="E111" i="1"/>
  <c r="U109" i="1"/>
  <c r="E106" i="1"/>
  <c r="M104" i="1"/>
  <c r="M73" i="1"/>
  <c r="M27" i="1"/>
  <c r="M32" i="1"/>
  <c r="U101" i="1"/>
  <c r="E100" i="1"/>
  <c r="U98" i="1"/>
  <c r="M97" i="1"/>
  <c r="U92" i="1"/>
  <c r="S104" i="1"/>
  <c r="S73" i="1"/>
  <c r="S70" i="1" s="1"/>
  <c r="S32" i="1"/>
  <c r="S27" i="1"/>
  <c r="C102" i="1"/>
  <c r="C64" i="1"/>
  <c r="C70" i="1" s="1"/>
  <c r="C93" i="1"/>
  <c r="B104" i="1"/>
  <c r="B73" i="1"/>
  <c r="B32" i="1"/>
  <c r="B27" i="1"/>
  <c r="J101" i="1"/>
  <c r="R95" i="1"/>
  <c r="B94" i="1"/>
  <c r="J92" i="1"/>
  <c r="H96" i="1"/>
  <c r="L108" i="1"/>
  <c r="L77" i="1"/>
  <c r="L31" i="1"/>
  <c r="Y104" i="1"/>
  <c r="Y73" i="1"/>
  <c r="Y42" i="1" s="1"/>
  <c r="Y32" i="1"/>
  <c r="Y27" i="1"/>
  <c r="I102" i="1"/>
  <c r="I64" i="1"/>
  <c r="I93" i="1"/>
  <c r="X102" i="1"/>
  <c r="W64" i="1"/>
  <c r="O70" i="1"/>
  <c r="V64" i="1"/>
  <c r="F95" i="1"/>
  <c r="V93" i="1"/>
  <c r="D61" i="1"/>
  <c r="D70" i="1" s="1"/>
  <c r="E104" i="1"/>
  <c r="E73" i="1"/>
  <c r="E32" i="1"/>
  <c r="E27" i="1"/>
  <c r="U95" i="1"/>
  <c r="E94" i="1"/>
  <c r="K104" i="1"/>
  <c r="K73" i="1"/>
  <c r="K27" i="1"/>
  <c r="K32" i="1"/>
  <c r="K97" i="1"/>
  <c r="P64" i="1"/>
  <c r="N118" i="1"/>
  <c r="J109" i="1"/>
  <c r="J98" i="1"/>
  <c r="J95" i="1"/>
  <c r="R61" i="1"/>
  <c r="R70" i="1" s="1"/>
  <c r="L113" i="1"/>
  <c r="L82" i="1"/>
  <c r="L36" i="1"/>
  <c r="I118" i="1"/>
  <c r="I111" i="1"/>
  <c r="Y109" i="1"/>
  <c r="I106" i="1"/>
  <c r="Q104" i="1"/>
  <c r="Q73" i="1"/>
  <c r="Q32" i="1"/>
  <c r="Q27" i="1"/>
  <c r="Y101" i="1"/>
  <c r="I100" i="1"/>
  <c r="Y98" i="1"/>
  <c r="Q97" i="1"/>
  <c r="Y92" i="1"/>
  <c r="X100" i="1"/>
  <c r="X109" i="1"/>
  <c r="X105" i="1"/>
  <c r="X95" i="1"/>
  <c r="G105" i="1"/>
  <c r="O100" i="1"/>
  <c r="G99" i="1"/>
  <c r="O96" i="1"/>
  <c r="O93" i="1"/>
  <c r="T95" i="1"/>
  <c r="V111" i="1"/>
  <c r="F109" i="1"/>
  <c r="V106" i="1"/>
  <c r="N105" i="1"/>
  <c r="F103" i="1"/>
  <c r="V100" i="1"/>
  <c r="N99" i="1"/>
  <c r="F98" i="1"/>
  <c r="V96" i="1"/>
  <c r="N70" i="1"/>
  <c r="U110" i="1"/>
  <c r="E107" i="1"/>
  <c r="U105" i="1"/>
  <c r="U103" i="1"/>
  <c r="E101" i="1"/>
  <c r="U99" i="1"/>
  <c r="E97" i="1"/>
  <c r="U70" i="1"/>
  <c r="U72" i="1" s="1"/>
  <c r="E92" i="1"/>
  <c r="O118" i="1"/>
  <c r="C104" i="1"/>
  <c r="C73" i="1"/>
  <c r="C32" i="1"/>
  <c r="C27" i="1"/>
  <c r="K101" i="1"/>
  <c r="K98" i="1"/>
  <c r="C97" i="1"/>
  <c r="C94" i="1"/>
  <c r="K92" i="1"/>
  <c r="J103" i="1"/>
  <c r="R93" i="1"/>
  <c r="X101" i="1"/>
  <c r="X94" i="1"/>
  <c r="D108" i="1"/>
  <c r="D77" i="1"/>
  <c r="D31" i="1"/>
  <c r="I104" i="1"/>
  <c r="I73" i="1"/>
  <c r="I32" i="1"/>
  <c r="I27" i="1"/>
  <c r="I94" i="1"/>
  <c r="G70" i="1"/>
  <c r="U93" i="1"/>
  <c r="H95" i="1"/>
  <c r="F118" i="1"/>
  <c r="J70" i="1"/>
  <c r="D113" i="1"/>
  <c r="D82" i="1"/>
  <c r="D36" i="1"/>
  <c r="I108" i="1" l="1"/>
  <c r="I77" i="1"/>
  <c r="I31" i="1"/>
  <c r="C108" i="1"/>
  <c r="C77" i="1"/>
  <c r="C31" i="1"/>
  <c r="E113" i="1"/>
  <c r="E82" i="1"/>
  <c r="E36" i="1"/>
  <c r="S108" i="1"/>
  <c r="S77" i="1"/>
  <c r="S31" i="1"/>
  <c r="J113" i="1"/>
  <c r="J82" i="1"/>
  <c r="J36" i="1"/>
  <c r="R108" i="1"/>
  <c r="R77" i="1"/>
  <c r="R31" i="1"/>
  <c r="I113" i="1"/>
  <c r="I82" i="1"/>
  <c r="I36" i="1"/>
  <c r="C82" i="1"/>
  <c r="C113" i="1"/>
  <c r="C36" i="1"/>
  <c r="K113" i="1"/>
  <c r="K82" i="1"/>
  <c r="K36" i="1"/>
  <c r="L112" i="1"/>
  <c r="L81" i="1"/>
  <c r="B108" i="1"/>
  <c r="B77" i="1"/>
  <c r="B31" i="1"/>
  <c r="S113" i="1"/>
  <c r="S82" i="1"/>
  <c r="S36" i="1"/>
  <c r="M113" i="1"/>
  <c r="M82" i="1"/>
  <c r="M36" i="1"/>
  <c r="V70" i="1"/>
  <c r="V72" i="1" s="1"/>
  <c r="R113" i="1"/>
  <c r="R82" i="1"/>
  <c r="R36" i="1"/>
  <c r="H108" i="1"/>
  <c r="H31" i="1"/>
  <c r="H77" i="1"/>
  <c r="B70" i="1"/>
  <c r="X113" i="1"/>
  <c r="X36" i="1"/>
  <c r="X82" i="1"/>
  <c r="M70" i="1"/>
  <c r="K108" i="1"/>
  <c r="K77" i="1"/>
  <c r="K31" i="1"/>
  <c r="B113" i="1"/>
  <c r="B82" i="1"/>
  <c r="B36" i="1"/>
  <c r="M108" i="1"/>
  <c r="M77" i="1"/>
  <c r="M31" i="1"/>
  <c r="F108" i="1"/>
  <c r="F77" i="1"/>
  <c r="F31" i="1"/>
  <c r="N113" i="1"/>
  <c r="N82" i="1"/>
  <c r="N36" i="1"/>
  <c r="V108" i="1"/>
  <c r="V77" i="1"/>
  <c r="V31" i="1"/>
  <c r="O113" i="1"/>
  <c r="O82" i="1"/>
  <c r="O36" i="1"/>
  <c r="W108" i="1"/>
  <c r="W77" i="1"/>
  <c r="W31" i="1"/>
  <c r="Y70" i="1"/>
  <c r="Y72" i="1" s="1"/>
  <c r="F113" i="1"/>
  <c r="F82" i="1"/>
  <c r="F36" i="1"/>
  <c r="H113" i="1"/>
  <c r="H36" i="1"/>
  <c r="H82" i="1"/>
  <c r="V113" i="1"/>
  <c r="V82" i="1"/>
  <c r="V36" i="1"/>
  <c r="O77" i="1"/>
  <c r="O108" i="1"/>
  <c r="O31" i="1"/>
  <c r="W82" i="1"/>
  <c r="W113" i="1"/>
  <c r="W36" i="1"/>
  <c r="N108" i="1"/>
  <c r="N77" i="1"/>
  <c r="N31" i="1"/>
  <c r="D112" i="1"/>
  <c r="D81" i="1"/>
  <c r="P104" i="1"/>
  <c r="P32" i="1"/>
  <c r="P73" i="1"/>
  <c r="P70" i="1" s="1"/>
  <c r="P27" i="1"/>
  <c r="P116" i="1"/>
  <c r="P96" i="1"/>
  <c r="P102" i="1"/>
  <c r="P107" i="1"/>
  <c r="P97" i="1"/>
  <c r="P103" i="1"/>
  <c r="P106" i="1"/>
  <c r="P111" i="1"/>
  <c r="P118" i="1"/>
  <c r="P98" i="1"/>
  <c r="P110" i="1"/>
  <c r="P93" i="1"/>
  <c r="P95" i="1"/>
  <c r="P99" i="1"/>
  <c r="P101" i="1"/>
  <c r="P94" i="1"/>
  <c r="P105" i="1"/>
  <c r="P109" i="1"/>
  <c r="P100" i="1"/>
  <c r="V42" i="1"/>
  <c r="F70" i="1"/>
  <c r="W42" i="1"/>
  <c r="T108" i="1"/>
  <c r="T77" i="1"/>
  <c r="T31" i="1"/>
  <c r="Y108" i="1"/>
  <c r="Y77" i="1"/>
  <c r="Y31" i="1"/>
  <c r="P92" i="1"/>
  <c r="U108" i="1"/>
  <c r="U77" i="1"/>
  <c r="U31" i="1"/>
  <c r="G108" i="1"/>
  <c r="G77" i="1"/>
  <c r="G31" i="1"/>
  <c r="V44" i="1"/>
  <c r="U45" i="1"/>
  <c r="Y113" i="1"/>
  <c r="Y82" i="1"/>
  <c r="Y36" i="1"/>
  <c r="U113" i="1"/>
  <c r="U82" i="1"/>
  <c r="U36" i="1"/>
  <c r="G82" i="1"/>
  <c r="G113" i="1"/>
  <c r="G36" i="1"/>
  <c r="T113" i="1"/>
  <c r="T82" i="1"/>
  <c r="T36" i="1"/>
  <c r="Q108" i="1"/>
  <c r="Q77" i="1"/>
  <c r="Q31" i="1"/>
  <c r="L117" i="1"/>
  <c r="L86" i="1"/>
  <c r="L34" i="1"/>
  <c r="E108" i="1"/>
  <c r="E77" i="1"/>
  <c r="E31" i="1"/>
  <c r="J108" i="1"/>
  <c r="J77" i="1"/>
  <c r="J31" i="1"/>
  <c r="T70" i="1"/>
  <c r="K70" i="1"/>
  <c r="X108" i="1"/>
  <c r="X31" i="1"/>
  <c r="X77" i="1"/>
  <c r="D117" i="1"/>
  <c r="D86" i="1"/>
  <c r="D34" i="1"/>
  <c r="Q113" i="1"/>
  <c r="Q82" i="1"/>
  <c r="Q36" i="1"/>
  <c r="I70" i="1"/>
  <c r="H70" i="1"/>
  <c r="G86" i="1" l="1"/>
  <c r="G117" i="1"/>
  <c r="G34" i="1"/>
  <c r="Q112" i="1"/>
  <c r="Q81" i="1"/>
  <c r="W44" i="1"/>
  <c r="V45" i="1"/>
  <c r="Y112" i="1"/>
  <c r="Y81" i="1"/>
  <c r="H117" i="1"/>
  <c r="H34" i="1"/>
  <c r="H86" i="1"/>
  <c r="B117" i="1"/>
  <c r="B86" i="1"/>
  <c r="B34" i="1"/>
  <c r="X117" i="1"/>
  <c r="X86" i="1"/>
  <c r="X34" i="1"/>
  <c r="B112" i="1"/>
  <c r="B81" i="1"/>
  <c r="C117" i="1"/>
  <c r="C86" i="1"/>
  <c r="C34" i="1"/>
  <c r="U117" i="1"/>
  <c r="U86" i="1"/>
  <c r="U34" i="1"/>
  <c r="G112" i="1"/>
  <c r="G81" i="1"/>
  <c r="O81" i="1"/>
  <c r="O112" i="1"/>
  <c r="O117" i="1"/>
  <c r="O86" i="1"/>
  <c r="O34" i="1"/>
  <c r="J117" i="1"/>
  <c r="J86" i="1"/>
  <c r="J34" i="1"/>
  <c r="F117" i="1"/>
  <c r="F86" i="1"/>
  <c r="F34" i="1"/>
  <c r="F112" i="1"/>
  <c r="F81" i="1"/>
  <c r="M117" i="1"/>
  <c r="M86" i="1"/>
  <c r="M34" i="1"/>
  <c r="C112" i="1"/>
  <c r="C81" i="1"/>
  <c r="X112" i="1"/>
  <c r="X81" i="1"/>
  <c r="T117" i="1"/>
  <c r="T86" i="1"/>
  <c r="T34" i="1"/>
  <c r="T112" i="1"/>
  <c r="T81" i="1"/>
  <c r="K112" i="1"/>
  <c r="K81" i="1"/>
  <c r="I117" i="1"/>
  <c r="I86" i="1"/>
  <c r="I34" i="1"/>
  <c r="E112" i="1"/>
  <c r="E81" i="1"/>
  <c r="N112" i="1"/>
  <c r="N81" i="1"/>
  <c r="Q117" i="1"/>
  <c r="Q86" i="1"/>
  <c r="Q34" i="1"/>
  <c r="Y117" i="1"/>
  <c r="Y86" i="1"/>
  <c r="Y34" i="1"/>
  <c r="U112" i="1"/>
  <c r="U81" i="1"/>
  <c r="P108" i="1"/>
  <c r="P31" i="1"/>
  <c r="P77" i="1"/>
  <c r="V117" i="1"/>
  <c r="V86" i="1"/>
  <c r="V34" i="1"/>
  <c r="V112" i="1"/>
  <c r="V81" i="1"/>
  <c r="H112" i="1"/>
  <c r="H81" i="1"/>
  <c r="S112" i="1"/>
  <c r="S81" i="1"/>
  <c r="L115" i="1"/>
  <c r="L84" i="1"/>
  <c r="L33" i="1"/>
  <c r="W86" i="1"/>
  <c r="W117" i="1"/>
  <c r="W34" i="1"/>
  <c r="M112" i="1"/>
  <c r="M81" i="1"/>
  <c r="S117" i="1"/>
  <c r="S86" i="1"/>
  <c r="S34" i="1"/>
  <c r="K117" i="1"/>
  <c r="K86" i="1"/>
  <c r="K34" i="1"/>
  <c r="I112" i="1"/>
  <c r="I81" i="1"/>
  <c r="P113" i="1"/>
  <c r="P36" i="1"/>
  <c r="P82" i="1"/>
  <c r="W112" i="1"/>
  <c r="W81" i="1"/>
  <c r="R117" i="1"/>
  <c r="R86" i="1"/>
  <c r="R34" i="1"/>
  <c r="R112" i="1"/>
  <c r="R81" i="1"/>
  <c r="D115" i="1"/>
  <c r="D84" i="1"/>
  <c r="D33" i="1"/>
  <c r="J112" i="1"/>
  <c r="J81" i="1"/>
  <c r="N117" i="1"/>
  <c r="N86" i="1"/>
  <c r="N34" i="1"/>
  <c r="E117" i="1"/>
  <c r="E86" i="1"/>
  <c r="E34" i="1"/>
  <c r="P112" i="1" l="1"/>
  <c r="P81" i="1"/>
  <c r="E115" i="1"/>
  <c r="E84" i="1"/>
  <c r="E33" i="1"/>
  <c r="D114" i="1"/>
  <c r="D83" i="1"/>
  <c r="F115" i="1"/>
  <c r="F84" i="1"/>
  <c r="F33" i="1"/>
  <c r="C115" i="1"/>
  <c r="C84" i="1"/>
  <c r="C33" i="1"/>
  <c r="B115" i="1"/>
  <c r="B84" i="1"/>
  <c r="B33" i="1"/>
  <c r="W84" i="1"/>
  <c r="W115" i="1"/>
  <c r="W33" i="1"/>
  <c r="X44" i="1"/>
  <c r="W45" i="1"/>
  <c r="S84" i="1"/>
  <c r="S115" i="1"/>
  <c r="S33" i="1"/>
  <c r="L114" i="1"/>
  <c r="L83" i="1"/>
  <c r="P117" i="1"/>
  <c r="P34" i="1"/>
  <c r="P86" i="1"/>
  <c r="V115" i="1"/>
  <c r="V84" i="1"/>
  <c r="V33" i="1"/>
  <c r="Y115" i="1"/>
  <c r="Y84" i="1"/>
  <c r="Y33" i="1"/>
  <c r="M115" i="1"/>
  <c r="M84" i="1"/>
  <c r="M33" i="1"/>
  <c r="J115" i="1"/>
  <c r="J84" i="1"/>
  <c r="J33" i="1"/>
  <c r="K115" i="1"/>
  <c r="K84" i="1"/>
  <c r="K33" i="1"/>
  <c r="T115" i="1"/>
  <c r="T84" i="1"/>
  <c r="T33" i="1"/>
  <c r="H115" i="1"/>
  <c r="H33" i="1"/>
  <c r="H84" i="1"/>
  <c r="G84" i="1"/>
  <c r="G115" i="1"/>
  <c r="G33" i="1"/>
  <c r="R115" i="1"/>
  <c r="R84" i="1"/>
  <c r="R33" i="1"/>
  <c r="I115" i="1"/>
  <c r="I84" i="1"/>
  <c r="I33" i="1"/>
  <c r="U115" i="1"/>
  <c r="U84" i="1"/>
  <c r="U33" i="1"/>
  <c r="X115" i="1"/>
  <c r="X33" i="1"/>
  <c r="X84" i="1"/>
  <c r="N115" i="1"/>
  <c r="N84" i="1"/>
  <c r="N33" i="1"/>
  <c r="Q115" i="1"/>
  <c r="Q84" i="1"/>
  <c r="Q33" i="1"/>
  <c r="O115" i="1"/>
  <c r="O84" i="1"/>
  <c r="O33" i="1"/>
  <c r="H114" i="1" l="1"/>
  <c r="H83" i="1"/>
  <c r="X114" i="1"/>
  <c r="X83" i="1"/>
  <c r="R114" i="1"/>
  <c r="R83" i="1"/>
  <c r="V114" i="1"/>
  <c r="V83" i="1"/>
  <c r="S114" i="1"/>
  <c r="S83" i="1"/>
  <c r="B114" i="1"/>
  <c r="B83" i="1"/>
  <c r="T114" i="1"/>
  <c r="T83" i="1"/>
  <c r="M114" i="1"/>
  <c r="M83" i="1"/>
  <c r="E114" i="1"/>
  <c r="E83" i="1"/>
  <c r="N114" i="1"/>
  <c r="N83" i="1"/>
  <c r="K83" i="1"/>
  <c r="K114" i="1"/>
  <c r="P115" i="1"/>
  <c r="P33" i="1"/>
  <c r="P84" i="1"/>
  <c r="X45" i="1"/>
  <c r="Y44" i="1"/>
  <c r="Y45" i="1" s="1"/>
  <c r="J114" i="1"/>
  <c r="J83" i="1"/>
  <c r="U114" i="1"/>
  <c r="U83" i="1"/>
  <c r="G114" i="1"/>
  <c r="G83" i="1"/>
  <c r="I114" i="1"/>
  <c r="I83" i="1"/>
  <c r="Y114" i="1"/>
  <c r="Y83" i="1"/>
  <c r="W114" i="1"/>
  <c r="W83" i="1"/>
  <c r="Q114" i="1"/>
  <c r="Q83" i="1"/>
  <c r="C114" i="1"/>
  <c r="C83" i="1"/>
  <c r="O114" i="1"/>
  <c r="O83" i="1"/>
  <c r="F114" i="1"/>
  <c r="F83" i="1"/>
  <c r="P114" i="1" l="1"/>
  <c r="P83" i="1"/>
</calcChain>
</file>

<file path=xl/sharedStrings.xml><?xml version="1.0" encoding="utf-8"?>
<sst xmlns="http://schemas.openxmlformats.org/spreadsheetml/2006/main" count="126" uniqueCount="39">
  <si>
    <t>Appendix #1.2</t>
  </si>
  <si>
    <t>National accounts</t>
  </si>
  <si>
    <t>(Baseline Scenario)</t>
  </si>
  <si>
    <t>Actual</t>
  </si>
  <si>
    <t>Forecast</t>
  </si>
  <si>
    <t>(Million GEL, Nominal)</t>
  </si>
  <si>
    <t>Consumption</t>
  </si>
  <si>
    <t>Government</t>
  </si>
  <si>
    <t>Private</t>
  </si>
  <si>
    <t xml:space="preserve">Investments </t>
  </si>
  <si>
    <t>Exports</t>
  </si>
  <si>
    <t>Goods</t>
  </si>
  <si>
    <t>Services</t>
  </si>
  <si>
    <t>Imports</t>
  </si>
  <si>
    <t>Gross Domestic Product</t>
  </si>
  <si>
    <t>Net factor income</t>
  </si>
  <si>
    <t>Gross National Product</t>
  </si>
  <si>
    <t>Transfers from abroad</t>
  </si>
  <si>
    <t>Total national disposable income</t>
  </si>
  <si>
    <t>Private disposable income</t>
  </si>
  <si>
    <t>Total savings</t>
  </si>
  <si>
    <t>National savings</t>
  </si>
  <si>
    <t>Foreign savings (current account deficit)</t>
  </si>
  <si>
    <t>Memorandum items</t>
  </si>
  <si>
    <t>GDP growth, %</t>
  </si>
  <si>
    <t>GDP Per Capita</t>
  </si>
  <si>
    <t>GEL</t>
  </si>
  <si>
    <t>USD</t>
  </si>
  <si>
    <t>GDP deflator (2001=100)</t>
  </si>
  <si>
    <t>Percentage change, %</t>
  </si>
  <si>
    <t>Consumer price index (2001=100)</t>
  </si>
  <si>
    <t>Consumer price index, end of the period</t>
  </si>
  <si>
    <t>Interest rate on loans (domestic Currency), %</t>
  </si>
  <si>
    <t>Interest rate on  deposits (domestic Currency), %</t>
  </si>
  <si>
    <t>Interest Spread, %</t>
  </si>
  <si>
    <t>Exchange rate, GEL/USD</t>
  </si>
  <si>
    <t>Exchange rate, end of period, GEL/USD</t>
  </si>
  <si>
    <t>(Million GEL, real)</t>
  </si>
  <si>
    <t>(Percent of GDP)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</si>
</sst>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0.0"/>
    <numFmt numFmtId="165" formatCode="0.0%"/>
  </numFmts>
  <fonts count="28">
    <font>
      <sz val="10"/>
      <name val="Arial"/>
      <family val="2"/>
    </font>
    <font>
      <sz val="10"/>
      <name val="Arial"/>
      <family val="2"/>
    </font>
    <font>
      <sz val="10"/>
      <name val="LitNusx"/>
      <family val="2"/>
    </font>
    <font>
      <sz val="10"/>
      <name val="Arial"/>
      <family val="2"/>
      <charset val="204"/>
    </font>
    <font>
      <b/>
      <sz val="14"/>
      <name val="Arial"/>
      <family val="2"/>
      <charset val="204"/>
    </font>
    <font>
      <sz val="14"/>
      <name val="Arial"/>
      <family val="2"/>
    </font>
    <font>
      <b/>
      <sz val="11"/>
      <name val="LitNusx"/>
      <family val="2"/>
    </font>
    <font>
      <b/>
      <sz val="10"/>
      <name val="Arial"/>
      <family val="2"/>
    </font>
    <font>
      <sz val="10"/>
      <name val="Helv"/>
    </font>
    <font>
      <sz val="10"/>
      <name val="Helv"/>
      <charset val="204"/>
    </font>
    <font>
      <sz val="10"/>
      <color indexed="8"/>
      <name val="Calibri"/>
      <family val="2"/>
    </font>
    <font>
      <sz val="10"/>
      <color indexed="9"/>
      <name val="Calibri"/>
      <family val="2"/>
    </font>
    <font>
      <sz val="10"/>
      <color indexed="20"/>
      <name val="Calibri"/>
      <family val="2"/>
    </font>
    <font>
      <b/>
      <sz val="10"/>
      <color indexed="52"/>
      <name val="Calibri"/>
      <family val="2"/>
    </font>
    <font>
      <b/>
      <sz val="10"/>
      <color indexed="9"/>
      <name val="Calibri"/>
      <family val="2"/>
    </font>
    <font>
      <sz val="12"/>
      <name val="Arial"/>
      <family val="2"/>
    </font>
    <font>
      <i/>
      <sz val="10"/>
      <color indexed="23"/>
      <name val="Calibri"/>
      <family val="2"/>
    </font>
    <font>
      <sz val="10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color indexed="62"/>
      <name val="Calibri"/>
      <family val="2"/>
    </font>
    <font>
      <sz val="10"/>
      <color indexed="52"/>
      <name val="Calibri"/>
      <family val="2"/>
    </font>
    <font>
      <sz val="10"/>
      <color indexed="60"/>
      <name val="Calibri"/>
      <family val="2"/>
    </font>
    <font>
      <sz val="11"/>
      <color indexed="8"/>
      <name val="Calibri"/>
      <family val="2"/>
    </font>
    <font>
      <b/>
      <sz val="10"/>
      <color indexed="63"/>
      <name val="Calibri"/>
      <family val="2"/>
    </font>
    <font>
      <b/>
      <sz val="18"/>
      <color indexed="56"/>
      <name val="Cambria"/>
      <family val="2"/>
    </font>
    <font>
      <sz val="10"/>
      <color indexed="10"/>
      <name val="Calibri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98">
    <xf numFmtId="0" fontId="0" fillId="0" borderId="0"/>
    <xf numFmtId="0" fontId="3" fillId="0" borderId="0"/>
    <xf numFmtId="0" fontId="3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8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8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9" borderId="0" applyNumberFormat="0" applyBorder="0" applyAlignment="0" applyProtection="0"/>
    <xf numFmtId="0" fontId="12" fillId="3" borderId="0" applyNumberFormat="0" applyBorder="0" applyAlignment="0" applyProtection="0"/>
    <xf numFmtId="0" fontId="13" fillId="20" borderId="12" applyNumberFormat="0" applyAlignment="0" applyProtection="0"/>
    <xf numFmtId="0" fontId="14" fillId="21" borderId="13" applyNumberFormat="0" applyAlignment="0" applyProtection="0"/>
    <xf numFmtId="43" fontId="1" fillId="0" borderId="0" applyFont="0" applyFill="0" applyBorder="0" applyAlignment="0" applyProtection="0"/>
    <xf numFmtId="0" fontId="15" fillId="0" borderId="0" applyProtection="0"/>
    <xf numFmtId="0" fontId="16" fillId="0" borderId="0" applyNumberFormat="0" applyFill="0" applyBorder="0" applyAlignment="0" applyProtection="0"/>
    <xf numFmtId="2" fontId="15" fillId="0" borderId="0" applyProtection="0"/>
    <xf numFmtId="0" fontId="17" fillId="4" borderId="0" applyNumberFormat="0" applyBorder="0" applyAlignment="0" applyProtection="0"/>
    <xf numFmtId="0" fontId="18" fillId="0" borderId="14" applyNumberFormat="0" applyFill="0" applyAlignment="0" applyProtection="0"/>
    <xf numFmtId="0" fontId="19" fillId="0" borderId="15" applyNumberFormat="0" applyFill="0" applyAlignment="0" applyProtection="0"/>
    <xf numFmtId="0" fontId="20" fillId="0" borderId="16" applyNumberFormat="0" applyFill="0" applyAlignment="0" applyProtection="0"/>
    <xf numFmtId="0" fontId="20" fillId="0" borderId="0" applyNumberFormat="0" applyFill="0" applyBorder="0" applyAlignment="0" applyProtection="0"/>
    <xf numFmtId="0" fontId="15" fillId="0" borderId="0" applyNumberFormat="0" applyFont="0" applyFill="0" applyBorder="0" applyAlignment="0" applyProtection="0"/>
    <xf numFmtId="0" fontId="15" fillId="0" borderId="0" applyProtection="0"/>
    <xf numFmtId="0" fontId="21" fillId="7" borderId="12" applyNumberFormat="0" applyAlignment="0" applyProtection="0"/>
    <xf numFmtId="0" fontId="22" fillId="0" borderId="17" applyNumberFormat="0" applyFill="0" applyAlignment="0" applyProtection="0"/>
    <xf numFmtId="0" fontId="23" fillId="22" borderId="0" applyNumberFormat="0" applyBorder="0" applyAlignment="0" applyProtection="0"/>
    <xf numFmtId="0" fontId="3" fillId="0" borderId="0"/>
    <xf numFmtId="0" fontId="3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" fillId="23" borderId="18" applyNumberFormat="0" applyFont="0" applyAlignment="0" applyProtection="0"/>
    <xf numFmtId="0" fontId="25" fillId="20" borderId="19" applyNumberFormat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  <xf numFmtId="0" fontId="3" fillId="0" borderId="0"/>
    <xf numFmtId="0" fontId="8" fillId="0" borderId="0"/>
    <xf numFmtId="0" fontId="26" fillId="0" borderId="0" applyNumberFormat="0" applyFill="0" applyBorder="0" applyAlignment="0" applyProtection="0"/>
    <xf numFmtId="0" fontId="15" fillId="0" borderId="20" applyProtection="0"/>
    <xf numFmtId="0" fontId="27" fillId="0" borderId="0" applyNumberFormat="0" applyFill="0" applyBorder="0" applyAlignment="0" applyProtection="0"/>
    <xf numFmtId="0" fontId="3" fillId="0" borderId="0"/>
  </cellStyleXfs>
  <cellXfs count="71">
    <xf numFmtId="0" fontId="0" fillId="0" borderId="0" xfId="0"/>
    <xf numFmtId="164" fontId="0" fillId="0" borderId="0" xfId="0" applyNumberFormat="1" applyBorder="1"/>
    <xf numFmtId="0" fontId="0" fillId="0" borderId="0" xfId="0" applyBorder="1"/>
    <xf numFmtId="0" fontId="2" fillId="0" borderId="0" xfId="0" applyFont="1" applyBorder="1" applyAlignment="1">
      <alignment horizontal="right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4" fillId="0" borderId="0" xfId="0" applyFont="1" applyAlignment="1">
      <alignment horizontal="centerContinuous"/>
    </xf>
    <xf numFmtId="0" fontId="5" fillId="0" borderId="0" xfId="0" applyFont="1" applyAlignment="1">
      <alignment horizontal="centerContinuous"/>
    </xf>
    <xf numFmtId="0" fontId="5" fillId="0" borderId="0" xfId="0" applyFont="1" applyBorder="1" applyAlignment="1">
      <alignment horizontal="centerContinuous"/>
    </xf>
    <xf numFmtId="0" fontId="0" fillId="0" borderId="0" xfId="0" applyAlignment="1">
      <alignment horizontal="centerContinuous"/>
    </xf>
    <xf numFmtId="0" fontId="6" fillId="0" borderId="1" xfId="0" applyFont="1" applyBorder="1"/>
    <xf numFmtId="0" fontId="0" fillId="0" borderId="1" xfId="0" applyBorder="1"/>
    <xf numFmtId="0" fontId="0" fillId="0" borderId="1" xfId="0" applyBorder="1" applyAlignment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1" fillId="0" borderId="0" xfId="0" applyFont="1" applyBorder="1"/>
    <xf numFmtId="0" fontId="1" fillId="0" borderId="0" xfId="0" applyFont="1" applyBorder="1" applyAlignment="1"/>
    <xf numFmtId="0" fontId="0" fillId="0" borderId="0" xfId="0" applyBorder="1" applyAlignment="1"/>
    <xf numFmtId="0" fontId="0" fillId="0" borderId="5" xfId="0" applyBorder="1" applyAlignment="1"/>
    <xf numFmtId="0" fontId="0" fillId="0" borderId="6" xfId="0" applyBorder="1" applyAlignment="1"/>
    <xf numFmtId="0" fontId="0" fillId="0" borderId="7" xfId="0" applyBorder="1" applyAlignment="1"/>
    <xf numFmtId="0" fontId="1" fillId="0" borderId="0" xfId="0" applyFont="1" applyBorder="1" applyAlignment="1">
      <alignment horizontal="right"/>
    </xf>
    <xf numFmtId="0" fontId="1" fillId="0" borderId="5" xfId="0" applyFont="1" applyBorder="1" applyAlignment="1">
      <alignment horizontal="right"/>
    </xf>
    <xf numFmtId="0" fontId="1" fillId="0" borderId="6" xfId="0" applyFont="1" applyBorder="1" applyAlignment="1">
      <alignment horizontal="right"/>
    </xf>
    <xf numFmtId="0" fontId="1" fillId="0" borderId="7" xfId="0" applyFont="1" applyBorder="1" applyAlignment="1">
      <alignment horizontal="right"/>
    </xf>
    <xf numFmtId="0" fontId="1" fillId="0" borderId="0" xfId="0" applyFont="1"/>
    <xf numFmtId="0" fontId="0" fillId="0" borderId="8" xfId="0" applyBorder="1"/>
    <xf numFmtId="0" fontId="2" fillId="0" borderId="8" xfId="0" applyFont="1" applyBorder="1" applyAlignment="1">
      <alignment horizontal="right"/>
    </xf>
    <xf numFmtId="0" fontId="2" fillId="0" borderId="9" xfId="0" applyFont="1" applyBorder="1" applyAlignment="1">
      <alignment horizontal="right"/>
    </xf>
    <xf numFmtId="0" fontId="2" fillId="0" borderId="10" xfId="0" applyFont="1" applyBorder="1" applyAlignment="1">
      <alignment horizontal="right"/>
    </xf>
    <xf numFmtId="0" fontId="2" fillId="0" borderId="11" xfId="0" applyFont="1" applyBorder="1" applyAlignment="1">
      <alignment horizontal="right"/>
    </xf>
    <xf numFmtId="0" fontId="2" fillId="0" borderId="1" xfId="0" applyFont="1" applyBorder="1" applyAlignment="1">
      <alignment horizontal="right"/>
    </xf>
    <xf numFmtId="0" fontId="2" fillId="0" borderId="5" xfId="0" applyFont="1" applyBorder="1" applyAlignment="1">
      <alignment horizontal="right"/>
    </xf>
    <xf numFmtId="0" fontId="2" fillId="0" borderId="6" xfId="0" applyFont="1" applyBorder="1" applyAlignment="1">
      <alignment horizontal="right"/>
    </xf>
    <xf numFmtId="0" fontId="2" fillId="0" borderId="7" xfId="0" applyFont="1" applyBorder="1" applyAlignment="1">
      <alignment horizontal="right"/>
    </xf>
    <xf numFmtId="0" fontId="1" fillId="0" borderId="0" xfId="0" applyFont="1" applyAlignment="1">
      <alignment horizontal="left" indent="1"/>
    </xf>
    <xf numFmtId="164" fontId="7" fillId="0" borderId="0" xfId="0" applyNumberFormat="1" applyFont="1"/>
    <xf numFmtId="164" fontId="7" fillId="0" borderId="0" xfId="0" applyNumberFormat="1" applyFont="1" applyBorder="1"/>
    <xf numFmtId="164" fontId="7" fillId="0" borderId="5" xfId="0" applyNumberFormat="1" applyFont="1" applyBorder="1"/>
    <xf numFmtId="164" fontId="7" fillId="0" borderId="6" xfId="0" applyNumberFormat="1" applyFont="1" applyBorder="1"/>
    <xf numFmtId="164" fontId="7" fillId="0" borderId="7" xfId="0" applyNumberFormat="1" applyFont="1" applyBorder="1"/>
    <xf numFmtId="0" fontId="1" fillId="0" borderId="0" xfId="0" applyFont="1" applyAlignment="1">
      <alignment horizontal="left" indent="2"/>
    </xf>
    <xf numFmtId="0" fontId="1" fillId="0" borderId="0" xfId="0" applyFont="1" applyAlignment="1">
      <alignment horizontal="left" indent="3"/>
    </xf>
    <xf numFmtId="0" fontId="2" fillId="0" borderId="0" xfId="0" applyFont="1" applyAlignment="1">
      <alignment horizontal="left" indent="2"/>
    </xf>
    <xf numFmtId="164" fontId="7" fillId="0" borderId="8" xfId="0" applyNumberFormat="1" applyFont="1" applyBorder="1"/>
    <xf numFmtId="0" fontId="7" fillId="0" borderId="0" xfId="0" applyFont="1"/>
    <xf numFmtId="0" fontId="7" fillId="0" borderId="0" xfId="0" applyFont="1" applyBorder="1"/>
    <xf numFmtId="0" fontId="7" fillId="0" borderId="5" xfId="0" applyFont="1" applyBorder="1"/>
    <xf numFmtId="0" fontId="7" fillId="0" borderId="6" xfId="0" applyFont="1" applyBorder="1"/>
    <xf numFmtId="0" fontId="7" fillId="0" borderId="7" xfId="0" applyFont="1" applyBorder="1"/>
    <xf numFmtId="165" fontId="7" fillId="0" borderId="0" xfId="0" applyNumberFormat="1" applyFont="1"/>
    <xf numFmtId="165" fontId="7" fillId="0" borderId="0" xfId="0" applyNumberFormat="1" applyFont="1" applyBorder="1"/>
    <xf numFmtId="165" fontId="7" fillId="0" borderId="5" xfId="0" applyNumberFormat="1" applyFont="1" applyBorder="1"/>
    <xf numFmtId="165" fontId="7" fillId="0" borderId="6" xfId="0" applyNumberFormat="1" applyFont="1" applyBorder="1"/>
    <xf numFmtId="165" fontId="7" fillId="0" borderId="7" xfId="0" applyNumberFormat="1" applyFont="1" applyBorder="1"/>
    <xf numFmtId="0" fontId="1" fillId="0" borderId="0" xfId="0" applyFont="1" applyAlignment="1">
      <alignment wrapText="1"/>
    </xf>
    <xf numFmtId="2" fontId="7" fillId="0" borderId="0" xfId="0" applyNumberFormat="1" applyFont="1"/>
    <xf numFmtId="2" fontId="7" fillId="0" borderId="0" xfId="0" applyNumberFormat="1" applyFont="1" applyBorder="1"/>
    <xf numFmtId="2" fontId="7" fillId="0" borderId="5" xfId="0" applyNumberFormat="1" applyFont="1" applyBorder="1"/>
    <xf numFmtId="2" fontId="7" fillId="0" borderId="6" xfId="0" applyNumberFormat="1" applyFont="1" applyBorder="1"/>
    <xf numFmtId="2" fontId="7" fillId="0" borderId="7" xfId="0" applyNumberFormat="1" applyFont="1" applyBorder="1"/>
    <xf numFmtId="0" fontId="2" fillId="0" borderId="8" xfId="0" applyFont="1" applyBorder="1" applyAlignment="1">
      <alignment wrapText="1"/>
    </xf>
    <xf numFmtId="2" fontId="7" fillId="0" borderId="8" xfId="0" applyNumberFormat="1" applyFont="1" applyBorder="1"/>
    <xf numFmtId="0" fontId="2" fillId="0" borderId="0" xfId="0" applyFont="1" applyAlignment="1">
      <alignment wrapText="1"/>
    </xf>
    <xf numFmtId="0" fontId="2" fillId="0" borderId="0" xfId="0" applyFont="1" applyAlignment="1">
      <alignment horizontal="left" indent="3"/>
    </xf>
    <xf numFmtId="0" fontId="1" fillId="0" borderId="8" xfId="0" applyFont="1" applyBorder="1" applyAlignment="1">
      <alignment horizontal="left" indent="2"/>
    </xf>
    <xf numFmtId="165" fontId="7" fillId="0" borderId="8" xfId="0" applyNumberFormat="1" applyFont="1" applyBorder="1"/>
    <xf numFmtId="165" fontId="7" fillId="0" borderId="9" xfId="0" applyNumberFormat="1" applyFont="1" applyBorder="1"/>
    <xf numFmtId="165" fontId="7" fillId="0" borderId="10" xfId="0" applyNumberFormat="1" applyFont="1" applyBorder="1"/>
    <xf numFmtId="165" fontId="7" fillId="0" borderId="11" xfId="0" applyNumberFormat="1" applyFont="1" applyBorder="1"/>
  </cellXfs>
  <cellStyles count="98">
    <cellStyle name="_Bok2" xfId="1"/>
    <cellStyle name="_detail" xfId="2"/>
    <cellStyle name="_FNS" xfId="3"/>
    <cellStyle name="_IIP20073" xfId="4"/>
    <cellStyle name="_IIP-Banki 2007Q1" xfId="5"/>
    <cellStyle name="_IIP-Bnk2006-08new" xfId="6"/>
    <cellStyle name="_IIP-new" xfId="7"/>
    <cellStyle name="_IIP-SM" xfId="8"/>
    <cellStyle name="_MSX+INV" xfId="9"/>
    <cellStyle name="_Sheet1" xfId="10"/>
    <cellStyle name="_Sheet1_1" xfId="11"/>
    <cellStyle name="_Sheet1_1_FNS" xfId="12"/>
    <cellStyle name="_Sheet1_1_IIP-Bnk2006-08new" xfId="13"/>
    <cellStyle name="_Sheet1_1_Sheet1" xfId="14"/>
    <cellStyle name="_Sheet1_1_Sheet2" xfId="15"/>
    <cellStyle name="_Sheet1_1_Sheet3" xfId="16"/>
    <cellStyle name="_Sheet1_1_SM" xfId="17"/>
    <cellStyle name="_Sheet1_2" xfId="18"/>
    <cellStyle name="_Sheet1_FNS" xfId="19"/>
    <cellStyle name="_Sheet1_IIP-Bnk2006-08new" xfId="20"/>
    <cellStyle name="_Sheet1_Sheet1" xfId="21"/>
    <cellStyle name="_Sheet1_Sheet1_1" xfId="22"/>
    <cellStyle name="_Sheet1_Sheet2" xfId="23"/>
    <cellStyle name="_Sheet1_Sheet2_1" xfId="24"/>
    <cellStyle name="_Sheet1_Sheet3" xfId="25"/>
    <cellStyle name="_Sheet1_Sheet3_1" xfId="26"/>
    <cellStyle name="_Sheet1_Sheet3_IIP-Bnk2006-08new" xfId="27"/>
    <cellStyle name="_Sheet1_SM" xfId="28"/>
    <cellStyle name="_Sheet1_SM_1" xfId="29"/>
    <cellStyle name="_Sheet2" xfId="30"/>
    <cellStyle name="_Sheet3" xfId="31"/>
    <cellStyle name="_Sheet4" xfId="32"/>
    <cellStyle name="_Sheet5" xfId="33"/>
    <cellStyle name="_Sheet5_1" xfId="34"/>
    <cellStyle name="_SM" xfId="35"/>
    <cellStyle name="20% - Accent1 2" xfId="36"/>
    <cellStyle name="20% - Accent2 2" xfId="37"/>
    <cellStyle name="20% - Accent3 2" xfId="38"/>
    <cellStyle name="20% - Accent4 2" xfId="39"/>
    <cellStyle name="20% - Accent5 2" xfId="40"/>
    <cellStyle name="20% - Accent6 2" xfId="41"/>
    <cellStyle name="40% - Accent1 2" xfId="42"/>
    <cellStyle name="40% - Accent2 2" xfId="43"/>
    <cellStyle name="40% - Accent3 2" xfId="44"/>
    <cellStyle name="40% - Accent4 2" xfId="45"/>
    <cellStyle name="40% - Accent5 2" xfId="46"/>
    <cellStyle name="40% - Accent6 2" xfId="47"/>
    <cellStyle name="60% - Accent1 2" xfId="48"/>
    <cellStyle name="60% - Accent2 2" xfId="49"/>
    <cellStyle name="60% - Accent3 2" xfId="50"/>
    <cellStyle name="60% - Accent4 2" xfId="51"/>
    <cellStyle name="60% - Accent5 2" xfId="52"/>
    <cellStyle name="60% - Accent6 2" xfId="53"/>
    <cellStyle name="Accent1 2" xfId="54"/>
    <cellStyle name="Accent2 2" xfId="55"/>
    <cellStyle name="Accent3 2" xfId="56"/>
    <cellStyle name="Accent4 2" xfId="57"/>
    <cellStyle name="Accent5 2" xfId="58"/>
    <cellStyle name="Accent6 2" xfId="59"/>
    <cellStyle name="Bad 2" xfId="60"/>
    <cellStyle name="Calculation 2" xfId="61"/>
    <cellStyle name="Check Cell 2" xfId="62"/>
    <cellStyle name="Comma 2" xfId="63"/>
    <cellStyle name="Date" xfId="64"/>
    <cellStyle name="Explanatory Text 2" xfId="65"/>
    <cellStyle name="Fixed" xfId="66"/>
    <cellStyle name="Good 2" xfId="67"/>
    <cellStyle name="Heading 1 2" xfId="68"/>
    <cellStyle name="Heading 2 2" xfId="69"/>
    <cellStyle name="Heading 3 2" xfId="70"/>
    <cellStyle name="Heading 4 2" xfId="71"/>
    <cellStyle name="HEADING1" xfId="72"/>
    <cellStyle name="HEADING2" xfId="73"/>
    <cellStyle name="Input 2" xfId="74"/>
    <cellStyle name="Linked Cell 2" xfId="75"/>
    <cellStyle name="Neutral 2" xfId="76"/>
    <cellStyle name="Normal" xfId="0" builtinId="0"/>
    <cellStyle name="Normal 10" xfId="77"/>
    <cellStyle name="Normal 2" xfId="78"/>
    <cellStyle name="Normal 2 2" xfId="79"/>
    <cellStyle name="Normal 3" xfId="80"/>
    <cellStyle name="Normal 4" xfId="81"/>
    <cellStyle name="Normal 5" xfId="82"/>
    <cellStyle name="Normal 6" xfId="83"/>
    <cellStyle name="Normal 7" xfId="84"/>
    <cellStyle name="Normal 8" xfId="85"/>
    <cellStyle name="Normal 9" xfId="86"/>
    <cellStyle name="Note 2" xfId="87"/>
    <cellStyle name="Output 2" xfId="88"/>
    <cellStyle name="Percent 2" xfId="89"/>
    <cellStyle name="Percent 3" xfId="90"/>
    <cellStyle name="Style 1" xfId="91"/>
    <cellStyle name="Style 1 2" xfId="92"/>
    <cellStyle name="Style 1 3" xfId="93"/>
    <cellStyle name="Title 2" xfId="94"/>
    <cellStyle name="Total 2" xfId="95"/>
    <cellStyle name="Warning Text 2" xfId="96"/>
    <cellStyle name="Обычный_taxes (2)" xfId="9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15/02.13.2015/2015%20BD%20Tables%20sen%2010_0%20BDD%20E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End"/>
      <sheetName val="SelInd"/>
      <sheetName val="NatAcc"/>
      <sheetName val="Budget"/>
      <sheetName val="BOP"/>
      <sheetName val="MonSer"/>
      <sheetName val="NatBank"/>
    </sheetNames>
    <sheetDataSet>
      <sheetData sheetId="0">
        <row r="6">
          <cell r="C6">
            <v>223.87499999999997</v>
          </cell>
          <cell r="D6">
            <v>495.18700000000007</v>
          </cell>
          <cell r="E6">
            <v>631.76533100000017</v>
          </cell>
          <cell r="F6">
            <v>536.23496499999987</v>
          </cell>
          <cell r="G6">
            <v>612.34761500000002</v>
          </cell>
          <cell r="H6">
            <v>462.10820800000022</v>
          </cell>
          <cell r="I6">
            <v>550.24399999999991</v>
          </cell>
          <cell r="J6">
            <v>621.43623428000046</v>
          </cell>
          <cell r="K6">
            <v>600.23437372000012</v>
          </cell>
          <cell r="L6">
            <v>742.50793564000014</v>
          </cell>
          <cell r="M6">
            <v>1113.6703805899995</v>
          </cell>
          <cell r="N6">
            <v>1332.2367879000003</v>
          </cell>
          <cell r="O6">
            <v>2257.2383289700001</v>
          </cell>
          <cell r="P6">
            <v>2622.5000000000005</v>
          </cell>
          <cell r="Q6">
            <v>2153.5299572600002</v>
          </cell>
          <cell r="R6">
            <v>2258.8000000000002</v>
          </cell>
          <cell r="S6">
            <v>2347.1463130699995</v>
          </cell>
          <cell r="T6">
            <v>2500.3120873299999</v>
          </cell>
          <cell r="U6">
            <v>2405.9514677799998</v>
          </cell>
        </row>
        <row r="7">
          <cell r="C7">
            <v>1949.8249999999998</v>
          </cell>
          <cell r="D7">
            <v>3283.0500666885418</v>
          </cell>
          <cell r="E7">
            <v>4245.8173801107196</v>
          </cell>
          <cell r="F7">
            <v>4075.2120264645682</v>
          </cell>
          <cell r="G7">
            <v>4587.4669020049532</v>
          </cell>
          <cell r="H7">
            <v>4923.6427267299978</v>
          </cell>
          <cell r="I7">
            <v>4989.316237807182</v>
          </cell>
          <cell r="J7">
            <v>5612.9394787033007</v>
          </cell>
          <cell r="K7">
            <v>6341.353092611268</v>
          </cell>
          <cell r="L7">
            <v>7154.9747566927817</v>
          </cell>
          <cell r="M7">
            <v>8026.323395289608</v>
          </cell>
          <cell r="N7">
            <v>10653.786204627799</v>
          </cell>
          <cell r="O7">
            <v>12368.794415267599</v>
          </cell>
          <cell r="P7">
            <v>15657.617861216906</v>
          </cell>
          <cell r="Q7">
            <v>15466.315018025374</v>
          </cell>
          <cell r="R7">
            <v>16161.663627718699</v>
          </cell>
          <cell r="S7">
            <v>18271.12133877333</v>
          </cell>
          <cell r="T7">
            <v>19316.699864259957</v>
          </cell>
          <cell r="U7">
            <v>19874.272519330738</v>
          </cell>
        </row>
        <row r="9">
          <cell r="C9">
            <v>38.799999999999997</v>
          </cell>
          <cell r="D9">
            <v>68.900000000000006</v>
          </cell>
          <cell r="E9">
            <v>73.399900000000002</v>
          </cell>
          <cell r="F9">
            <v>83.152000000000001</v>
          </cell>
          <cell r="G9">
            <v>48.7</v>
          </cell>
          <cell r="H9">
            <v>58.504000000000033</v>
          </cell>
          <cell r="I9">
            <v>71.900000000000006</v>
          </cell>
          <cell r="J9">
            <v>78.599999999999994</v>
          </cell>
          <cell r="K9">
            <v>189.2</v>
          </cell>
          <cell r="L9">
            <v>425.5</v>
          </cell>
          <cell r="M9">
            <v>660.2</v>
          </cell>
          <cell r="N9">
            <v>879</v>
          </cell>
          <cell r="O9">
            <v>1465.2</v>
          </cell>
          <cell r="P9">
            <v>1524.3</v>
          </cell>
          <cell r="Q9">
            <v>1475.5886796700001</v>
          </cell>
          <cell r="R9">
            <v>1540.3</v>
          </cell>
          <cell r="S9">
            <v>1869.0555376500004</v>
          </cell>
          <cell r="T9">
            <v>1916.1756153200004</v>
          </cell>
          <cell r="U9">
            <v>1391.5280790600004</v>
          </cell>
        </row>
        <row r="10">
          <cell r="C10">
            <v>676.3</v>
          </cell>
          <cell r="D10">
            <v>758.06092190494155</v>
          </cell>
          <cell r="E10">
            <v>812.47835001370709</v>
          </cell>
          <cell r="F10">
            <v>1364.5273036220797</v>
          </cell>
          <cell r="G10">
            <v>1499.5409657398575</v>
          </cell>
          <cell r="H10">
            <v>1606.3355256933789</v>
          </cell>
          <cell r="I10">
            <v>2024.0738489904809</v>
          </cell>
          <cell r="J10">
            <v>2125.0482078043251</v>
          </cell>
          <cell r="K10">
            <v>2682.334769367938</v>
          </cell>
          <cell r="L10">
            <v>3134.7542706529425</v>
          </cell>
          <cell r="M10">
            <v>3891.5376171666639</v>
          </cell>
          <cell r="N10">
            <v>4255.312602961184</v>
          </cell>
          <cell r="O10">
            <v>5447.5096120364033</v>
          </cell>
          <cell r="P10">
            <v>4951.613132586891</v>
          </cell>
          <cell r="Q10">
            <v>2342.8611945369735</v>
          </cell>
          <cell r="R10">
            <v>4477.6848877481243</v>
          </cell>
          <cell r="S10">
            <v>6368.0046304216276</v>
          </cell>
          <cell r="T10">
            <v>7575.3920410728188</v>
          </cell>
          <cell r="U10">
            <v>6652.9117912514321</v>
          </cell>
        </row>
        <row r="12">
          <cell r="C12">
            <v>320.53438322754704</v>
          </cell>
          <cell r="D12">
            <v>391.75731335317994</v>
          </cell>
          <cell r="E12">
            <v>489.08740792334237</v>
          </cell>
          <cell r="F12">
            <v>417.62463271584141</v>
          </cell>
          <cell r="G12">
            <v>655.54273043799287</v>
          </cell>
          <cell r="H12">
            <v>907.19116426554831</v>
          </cell>
          <cell r="I12">
            <v>982.31562151225432</v>
          </cell>
          <cell r="J12">
            <v>1319.1314243945376</v>
          </cell>
          <cell r="K12">
            <v>1777.4409663980778</v>
          </cell>
          <cell r="L12">
            <v>2073.2166450696759</v>
          </cell>
          <cell r="M12">
            <v>2665.6741933418093</v>
          </cell>
          <cell r="N12">
            <v>2956.1657498137502</v>
          </cell>
          <cell r="O12">
            <v>3479.4556831751083</v>
          </cell>
          <cell r="P12">
            <v>3586.5483667854865</v>
          </cell>
          <cell r="Q12">
            <v>3163.4526949014025</v>
          </cell>
          <cell r="R12">
            <v>4389.5419037549282</v>
          </cell>
          <cell r="S12">
            <v>5475.9201094488271</v>
          </cell>
          <cell r="T12">
            <v>5782.5225200679506</v>
          </cell>
          <cell r="U12">
            <v>7068.5092053704811</v>
          </cell>
        </row>
        <row r="13">
          <cell r="C13">
            <v>101.26561677245297</v>
          </cell>
          <cell r="D13">
            <v>123.76689690000001</v>
          </cell>
          <cell r="E13">
            <v>221.94265497066667</v>
          </cell>
          <cell r="F13">
            <v>408.94941976712016</v>
          </cell>
          <cell r="G13">
            <v>424.66162897817208</v>
          </cell>
          <cell r="H13">
            <v>482.38740782891136</v>
          </cell>
          <cell r="I13">
            <v>650.23596982410265</v>
          </cell>
          <cell r="J13">
            <v>860.20338910679152</v>
          </cell>
          <cell r="K13">
            <v>949.16212224716855</v>
          </cell>
          <cell r="L13">
            <v>1026.9134847389942</v>
          </cell>
          <cell r="M13">
            <v>1256.1930031177701</v>
          </cell>
          <cell r="N13">
            <v>1575.9673632035897</v>
          </cell>
          <cell r="O13">
            <v>1823.5746018787083</v>
          </cell>
          <cell r="P13">
            <v>1872.6690607108987</v>
          </cell>
          <cell r="Q13">
            <v>2185.4778403605351</v>
          </cell>
          <cell r="R13">
            <v>2860.498853384569</v>
          </cell>
          <cell r="S13">
            <v>3346.9306401414397</v>
          </cell>
          <cell r="T13">
            <v>4200.4329104700719</v>
          </cell>
          <cell r="U13">
            <v>4929.3672830555233</v>
          </cell>
        </row>
        <row r="15">
          <cell r="C15">
            <v>736.75126129010891</v>
          </cell>
          <cell r="D15">
            <v>1133.96558927414</v>
          </cell>
          <cell r="E15">
            <v>1509.6963998384199</v>
          </cell>
          <cell r="F15">
            <v>1382.4990982778604</v>
          </cell>
          <cell r="G15">
            <v>1738.890356242294</v>
          </cell>
          <cell r="H15">
            <v>2017.9178395494271</v>
          </cell>
          <cell r="I15">
            <v>2103.4243905956055</v>
          </cell>
          <cell r="J15">
            <v>2378.9149853082913</v>
          </cell>
          <cell r="K15">
            <v>3142.046280268692</v>
          </cell>
          <cell r="L15">
            <v>3813.9212328264807</v>
          </cell>
          <cell r="M15">
            <v>4861.2449208423823</v>
          </cell>
          <cell r="N15">
            <v>6573.8187047472602</v>
          </cell>
          <cell r="O15">
            <v>8295.1604542026762</v>
          </cell>
          <cell r="P15">
            <v>9303.7230702958805</v>
          </cell>
          <cell r="Q15">
            <v>7172.8592218925978</v>
          </cell>
          <cell r="R15">
            <v>9007.0068653685157</v>
          </cell>
          <cell r="S15">
            <v>11217.242021994531</v>
          </cell>
          <cell r="T15">
            <v>12742.428979494494</v>
          </cell>
          <cell r="U15">
            <v>12881.71099900974</v>
          </cell>
        </row>
        <row r="16">
          <cell r="C16">
            <v>76.848738709891109</v>
          </cell>
          <cell r="D16">
            <v>118.28120269999999</v>
          </cell>
          <cell r="E16">
            <v>409.86787963099994</v>
          </cell>
          <cell r="F16">
            <v>481.09852734313534</v>
          </cell>
          <cell r="G16">
            <v>420.67353819415769</v>
          </cell>
          <cell r="H16">
            <v>379.1943226295449</v>
          </cell>
          <cell r="I16">
            <v>490.66317773488686</v>
          </cell>
          <cell r="J16">
            <v>782.4177889484788</v>
          </cell>
          <cell r="K16">
            <v>833.58626270979221</v>
          </cell>
          <cell r="L16">
            <v>919.65038106725706</v>
          </cell>
          <cell r="M16">
            <v>1131.4112301726539</v>
          </cell>
          <cell r="N16">
            <v>1288.7367855437194</v>
          </cell>
          <cell r="O16">
            <v>1552.8333974026164</v>
          </cell>
          <cell r="P16">
            <v>1836.6730473747093</v>
          </cell>
          <cell r="Q16">
            <v>1628.4115677108323</v>
          </cell>
          <cell r="R16">
            <v>1938.1181583955608</v>
          </cell>
          <cell r="S16">
            <v>2116.9499640460444</v>
          </cell>
          <cell r="T16">
            <v>2381.8225557705096</v>
          </cell>
          <cell r="U16">
            <v>2593.4750977833637</v>
          </cell>
        </row>
        <row r="30">
          <cell r="C30">
            <v>1614.7391223130135</v>
          </cell>
          <cell r="D30">
            <v>1815.0603909790541</v>
          </cell>
          <cell r="E30">
            <v>2179.0317258785126</v>
          </cell>
          <cell r="F30">
            <v>2066.0801174373801</v>
          </cell>
          <cell r="G30">
            <v>1842.469726480733</v>
          </cell>
          <cell r="H30">
            <v>2085.511337342522</v>
          </cell>
          <cell r="I30">
            <v>2103.4243905956064</v>
          </cell>
          <cell r="J30">
            <v>2265.2825189931473</v>
          </cell>
          <cell r="K30">
            <v>2798.8035782125207</v>
          </cell>
          <cell r="L30">
            <v>3333.9622111039048</v>
          </cell>
          <cell r="M30">
            <v>3903.6113708361818</v>
          </cell>
          <cell r="N30">
            <v>4794.9147513084454</v>
          </cell>
          <cell r="O30">
            <v>5565.6043390887953</v>
          </cell>
          <cell r="P30">
            <v>5658.8424572387985</v>
          </cell>
          <cell r="Q30">
            <v>4065.0229591465336</v>
          </cell>
          <cell r="R30">
            <v>4879.4264981823162</v>
          </cell>
          <cell r="S30">
            <v>5664.1086574329565</v>
          </cell>
          <cell r="T30">
            <v>6652.0758207295548</v>
          </cell>
          <cell r="U30">
            <v>6737.3816959612677</v>
          </cell>
        </row>
        <row r="31">
          <cell r="C31">
            <v>168.42952488195166</v>
          </cell>
          <cell r="D31">
            <v>189.32455098179639</v>
          </cell>
          <cell r="E31">
            <v>591.5859064313147</v>
          </cell>
          <cell r="F31">
            <v>718.97920447849719</v>
          </cell>
          <cell r="G31">
            <v>445.73152992187499</v>
          </cell>
          <cell r="H31">
            <v>391.8960640520487</v>
          </cell>
          <cell r="I31">
            <v>490.66317773488703</v>
          </cell>
          <cell r="J31">
            <v>745.04442184787354</v>
          </cell>
          <cell r="K31">
            <v>742.52382260310253</v>
          </cell>
          <cell r="L31">
            <v>803.91791826106555</v>
          </cell>
          <cell r="M31">
            <v>908.53059558011205</v>
          </cell>
          <cell r="N31">
            <v>939.99900226864929</v>
          </cell>
          <cell r="O31">
            <v>1041.8672842051376</v>
          </cell>
          <cell r="P31">
            <v>1117.1273416051533</v>
          </cell>
          <cell r="Q31">
            <v>922.8579852063142</v>
          </cell>
          <cell r="R31">
            <v>1049.9498046398667</v>
          </cell>
          <cell r="S31">
            <v>1068.9467691964392</v>
          </cell>
          <cell r="T31">
            <v>1243.4100482730591</v>
          </cell>
          <cell r="U31">
            <v>1356.437173142622</v>
          </cell>
        </row>
        <row r="59">
          <cell r="C59">
            <v>71</v>
          </cell>
          <cell r="D59">
            <v>71.494</v>
          </cell>
          <cell r="E59">
            <v>24.368000000000002</v>
          </cell>
          <cell r="F59">
            <v>30.436</v>
          </cell>
          <cell r="G59">
            <v>49.345000000000006</v>
          </cell>
          <cell r="H59">
            <v>14.096</v>
          </cell>
          <cell r="I59">
            <v>47.954999999999998</v>
          </cell>
          <cell r="J59">
            <v>22.602</v>
          </cell>
          <cell r="K59">
            <v>48.408000000000001</v>
          </cell>
          <cell r="L59">
            <v>124.7</v>
          </cell>
          <cell r="M59">
            <v>104.5</v>
          </cell>
          <cell r="N59">
            <v>167.6</v>
          </cell>
          <cell r="O59">
            <v>102.1</v>
          </cell>
          <cell r="P59">
            <v>617.27071030000002</v>
          </cell>
          <cell r="Q59">
            <v>388.5775999999999</v>
          </cell>
          <cell r="R59">
            <v>472.08</v>
          </cell>
          <cell r="S59">
            <v>223.49062803000012</v>
          </cell>
          <cell r="T59">
            <v>270.85483655000013</v>
          </cell>
          <cell r="U59">
            <v>238.86109999999999</v>
          </cell>
        </row>
        <row r="71"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4.7</v>
          </cell>
          <cell r="N71">
            <v>6.8</v>
          </cell>
          <cell r="O71">
            <v>13.5</v>
          </cell>
          <cell r="P71">
            <v>12.399999999999954</v>
          </cell>
          <cell r="Q71">
            <v>14.354883280000022</v>
          </cell>
          <cell r="R71">
            <v>13.199999999999818</v>
          </cell>
          <cell r="S71">
            <v>12.851123419999933</v>
          </cell>
          <cell r="T71">
            <v>16.700709569999933</v>
          </cell>
          <cell r="U71">
            <v>14.864916130000115</v>
          </cell>
        </row>
        <row r="75">
          <cell r="C75">
            <v>-87.5</v>
          </cell>
          <cell r="D75">
            <v>-186.90289999999993</v>
          </cell>
          <cell r="E75">
            <v>-270.34077998400005</v>
          </cell>
          <cell r="F75">
            <v>-196.61636917800001</v>
          </cell>
          <cell r="G75">
            <v>-279.24506249819967</v>
          </cell>
          <cell r="H75">
            <v>-79.919830339800342</v>
          </cell>
          <cell r="I75">
            <v>17.79300000000012</v>
          </cell>
          <cell r="J75">
            <v>49.017165719999866</v>
          </cell>
          <cell r="K75">
            <v>110.69031760536245</v>
          </cell>
          <cell r="L75">
            <v>715.56399999999985</v>
          </cell>
          <cell r="M75">
            <v>477.40000000000055</v>
          </cell>
          <cell r="N75">
            <v>626.44760599999972</v>
          </cell>
          <cell r="O75">
            <v>718.43670703000043</v>
          </cell>
          <cell r="P75">
            <v>458.25706712000101</v>
          </cell>
          <cell r="Q75">
            <v>55.214211600000453</v>
          </cell>
          <cell r="R75">
            <v>382.80050079919965</v>
          </cell>
          <cell r="S75">
            <v>1280.9257447935997</v>
          </cell>
          <cell r="T75">
            <v>1482.0324392200009</v>
          </cell>
          <cell r="U75">
            <v>964.71631424590669</v>
          </cell>
        </row>
        <row r="119">
          <cell r="C119">
            <v>-250.85999999999999</v>
          </cell>
          <cell r="D119">
            <v>-569.97</v>
          </cell>
          <cell r="E119">
            <v>-607.9000000000002</v>
          </cell>
          <cell r="F119">
            <v>-345.76999999999992</v>
          </cell>
          <cell r="G119">
            <v>-190.57999999999998</v>
          </cell>
          <cell r="H119">
            <v>-222.74250218297195</v>
          </cell>
          <cell r="I119">
            <v>-215.31023634409001</v>
          </cell>
          <cell r="J119">
            <v>-219.58218327648234</v>
          </cell>
          <cell r="K119">
            <v>-388.73502012364349</v>
          </cell>
          <cell r="L119">
            <v>-360.27626931582301</v>
          </cell>
          <cell r="M119">
            <v>-721.77442260783505</v>
          </cell>
          <cell r="N119">
            <v>-1188.5901398516803</v>
          </cell>
          <cell r="O119">
            <v>-1995.4119630484729</v>
          </cell>
          <cell r="P119">
            <v>-2809.8360341987136</v>
          </cell>
          <cell r="Q119">
            <v>-1140.4656437214617</v>
          </cell>
          <cell r="R119">
            <v>-1189.3578902042007</v>
          </cell>
          <cell r="S119">
            <v>-1769.1996291265816</v>
          </cell>
          <cell r="T119">
            <v>-1852.760208413054</v>
          </cell>
          <cell r="U119">
            <v>-929.79191679443329</v>
          </cell>
        </row>
        <row r="127">
          <cell r="C127">
            <v>-1.5</v>
          </cell>
          <cell r="D127">
            <v>-1.1000000000000001</v>
          </cell>
          <cell r="E127">
            <v>175.1</v>
          </cell>
          <cell r="F127">
            <v>231.1</v>
          </cell>
          <cell r="G127">
            <v>194.6</v>
          </cell>
          <cell r="H127">
            <v>124.87957922663412</v>
          </cell>
          <cell r="I127">
            <v>126.86495999369218</v>
          </cell>
          <cell r="J127">
            <v>136.23041557074279</v>
          </cell>
          <cell r="K127">
            <v>152.3949307755623</v>
          </cell>
          <cell r="L127">
            <v>221.30979801340459</v>
          </cell>
          <cell r="M127">
            <v>229.24785595053993</v>
          </cell>
          <cell r="N127">
            <v>295.113172129769</v>
          </cell>
          <cell r="O127">
            <v>379.23387914494685</v>
          </cell>
          <cell r="P127">
            <v>375.00163913460563</v>
          </cell>
          <cell r="Q127">
            <v>361.49734643893873</v>
          </cell>
          <cell r="R127">
            <v>332.47604461283174</v>
          </cell>
          <cell r="S127">
            <v>440.33747262790979</v>
          </cell>
          <cell r="T127">
            <v>567.51911923195871</v>
          </cell>
          <cell r="U127">
            <v>630.55674295683559</v>
          </cell>
        </row>
        <row r="130">
          <cell r="C130">
            <v>58.400000000000006</v>
          </cell>
          <cell r="D130">
            <v>33.000000000000007</v>
          </cell>
          <cell r="E130">
            <v>11.399999999999991</v>
          </cell>
          <cell r="F130">
            <v>4.6999999999999815</v>
          </cell>
          <cell r="G130">
            <v>8.8999999999999915</v>
          </cell>
          <cell r="H130">
            <v>50.927373047707491</v>
          </cell>
          <cell r="I130">
            <v>82.128255789552142</v>
          </cell>
          <cell r="J130">
            <v>94.303827303283015</v>
          </cell>
          <cell r="K130">
            <v>104.86856233760237</v>
          </cell>
          <cell r="L130">
            <v>117.96333198937471</v>
          </cell>
          <cell r="M130">
            <v>146.42990978572925</v>
          </cell>
          <cell r="N130">
            <v>112.75673273878557</v>
          </cell>
          <cell r="O130">
            <v>319.15959661714663</v>
          </cell>
          <cell r="P130">
            <v>390.07258817422928</v>
          </cell>
          <cell r="Q130">
            <v>335.20681413237014</v>
          </cell>
          <cell r="R130">
            <v>472.84838062015018</v>
          </cell>
          <cell r="S130">
            <v>755.61989214699497</v>
          </cell>
          <cell r="T130">
            <v>634.01069218999999</v>
          </cell>
          <cell r="U130">
            <v>854.74560289499982</v>
          </cell>
        </row>
        <row r="133">
          <cell r="C133">
            <v>58.800000000000004</v>
          </cell>
          <cell r="D133">
            <v>27.499999999999993</v>
          </cell>
          <cell r="E133">
            <v>177.6</v>
          </cell>
          <cell r="F133">
            <v>186.4</v>
          </cell>
          <cell r="G133">
            <v>171.4</v>
          </cell>
          <cell r="H133">
            <v>242.69529163810154</v>
          </cell>
          <cell r="I133">
            <v>205.44305945176981</v>
          </cell>
          <cell r="J133">
            <v>206.1312284560579</v>
          </cell>
          <cell r="K133">
            <v>157.39861143839664</v>
          </cell>
          <cell r="L133">
            <v>348.7772646601469</v>
          </cell>
          <cell r="M133">
            <v>303.93763122735425</v>
          </cell>
          <cell r="N133">
            <v>433.4434207573363</v>
          </cell>
          <cell r="O133">
            <v>635.45375442372654</v>
          </cell>
          <cell r="P133">
            <v>654.45491484090974</v>
          </cell>
          <cell r="Q133">
            <v>743.50382397196984</v>
          </cell>
          <cell r="R133">
            <v>840.97444580311753</v>
          </cell>
          <cell r="S133">
            <v>1203.7727903925031</v>
          </cell>
          <cell r="T133">
            <v>1253.6913645449877</v>
          </cell>
          <cell r="U133">
            <v>1330.936943143731</v>
          </cell>
        </row>
        <row r="216">
          <cell r="C216">
            <v>0.49846701668159088</v>
          </cell>
          <cell r="D216">
            <v>0.69481563949537428</v>
          </cell>
          <cell r="E216">
            <v>0.74406762554150574</v>
          </cell>
          <cell r="F216">
            <v>0.77056558791764085</v>
          </cell>
          <cell r="G216">
            <v>0.91814239944579679</v>
          </cell>
          <cell r="H216">
            <v>0.95522221415001585</v>
          </cell>
          <cell r="I216">
            <v>1</v>
          </cell>
          <cell r="J216">
            <v>1.0557938329472449</v>
          </cell>
          <cell r="K216">
            <v>1.1063167852455784</v>
          </cell>
          <cell r="L216">
            <v>1.1688934297641524</v>
          </cell>
          <cell r="M216">
            <v>1.2652928225948961</v>
          </cell>
          <cell r="N216">
            <v>1.3812057356672653</v>
          </cell>
          <cell r="O216">
            <v>1.5088970917477156</v>
          </cell>
          <cell r="P216">
            <v>1.6597791015477183</v>
          </cell>
          <cell r="Q216">
            <v>1.6884520821303322</v>
          </cell>
          <cell r="R216">
            <v>1.8085178008801335</v>
          </cell>
          <cell r="S216">
            <v>1.96303813859471</v>
          </cell>
          <cell r="T216">
            <v>1.9445010050962694</v>
          </cell>
          <cell r="U216">
            <v>1.9345204079108966</v>
          </cell>
        </row>
        <row r="217">
          <cell r="C217">
            <v>1.6271722102143706</v>
          </cell>
        </row>
        <row r="218">
          <cell r="C218">
            <v>0.63065476663419462</v>
          </cell>
          <cell r="D218">
            <v>0.71748178874395763</v>
          </cell>
          <cell r="E218">
            <v>0.7695596769228209</v>
          </cell>
          <cell r="F218">
            <v>0.85162849160506116</v>
          </cell>
          <cell r="G218">
            <v>0.94436218142303108</v>
          </cell>
          <cell r="H218">
            <v>0.98816770357841921</v>
          </cell>
          <cell r="I218">
            <v>1.0217933519558895</v>
          </cell>
          <cell r="J218">
            <v>1.0772033960247416</v>
          </cell>
          <cell r="K218">
            <v>1.1520978506421355</v>
          </cell>
          <cell r="L218">
            <v>1.2383107308695471</v>
          </cell>
          <cell r="M218">
            <v>1.3148257327150676</v>
          </cell>
          <cell r="N218">
            <v>1.430241507833963</v>
          </cell>
          <cell r="O218">
            <v>1.5872066663759794</v>
          </cell>
          <cell r="P218">
            <v>1.6752608716139197</v>
          </cell>
          <cell r="Q218">
            <v>1.7252880761280489</v>
          </cell>
          <cell r="R218">
            <v>1.91923022501352</v>
          </cell>
          <cell r="S218">
            <v>1.9584190018051275</v>
          </cell>
          <cell r="T218">
            <v>1.9315073602621871</v>
          </cell>
          <cell r="U218">
            <v>1.9769812169235796</v>
          </cell>
        </row>
        <row r="219">
          <cell r="C219">
            <v>0.57384830797340847</v>
          </cell>
        </row>
        <row r="220">
          <cell r="C220">
            <v>0.51722250253168534</v>
          </cell>
          <cell r="D220">
            <v>0.72518861888803798</v>
          </cell>
          <cell r="E220">
            <v>0.7726012987678984</v>
          </cell>
          <cell r="F220">
            <v>0.82619070463627775</v>
          </cell>
          <cell r="G220">
            <v>0.90655106972687927</v>
          </cell>
          <cell r="H220">
            <v>0.94897435506848948</v>
          </cell>
          <cell r="I220">
            <v>1</v>
          </cell>
          <cell r="J220">
            <v>1.059196597309207</v>
          </cell>
          <cell r="K220">
            <v>1.0954694886919842</v>
          </cell>
          <cell r="L220">
            <v>1.1871072899178707</v>
          </cell>
          <cell r="M220">
            <v>1.2812879697896011</v>
          </cell>
          <cell r="N220">
            <v>1.3899951760593432</v>
          </cell>
          <cell r="O220">
            <v>1.5248095098845322</v>
          </cell>
          <cell r="P220">
            <v>1.6728290101424839</v>
          </cell>
          <cell r="Q220">
            <v>1.6392282636939046</v>
          </cell>
          <cell r="R220">
            <v>1.7792780482094939</v>
          </cell>
          <cell r="S220">
            <v>1.9483578103306427</v>
          </cell>
          <cell r="T220">
            <v>1.9723513322835735</v>
          </cell>
          <cell r="U220">
            <v>1.9585877051894856</v>
          </cell>
        </row>
        <row r="221">
          <cell r="C221">
            <v>1.6223308118862589</v>
          </cell>
        </row>
        <row r="222">
          <cell r="C222">
            <v>2.6084407971864065E-2</v>
          </cell>
          <cell r="D222">
            <v>0.10496298396815851</v>
          </cell>
          <cell r="E222">
            <v>0.10519039598065394</v>
          </cell>
          <cell r="F222">
            <v>3.1049044635232725E-2</v>
          </cell>
          <cell r="G222">
            <v>2.8692566559259891E-2</v>
          </cell>
          <cell r="H222">
            <v>1.8383411466728949E-2</v>
          </cell>
          <cell r="I222">
            <v>4.8054517419090503E-2</v>
          </cell>
          <cell r="J222">
            <v>5.4738393934931073E-2</v>
          </cell>
          <cell r="K222">
            <v>0.11058101011804911</v>
          </cell>
          <cell r="L222">
            <v>5.8596286839141642E-2</v>
          </cell>
          <cell r="M222">
            <v>9.5930863048882209E-2</v>
          </cell>
          <cell r="N222">
            <v>9.3839591366024599E-2</v>
          </cell>
          <cell r="O222">
            <v>0.12337855415763532</v>
          </cell>
          <cell r="P222">
            <v>2.3140470783381106E-2</v>
          </cell>
          <cell r="Q222">
            <v>-3.775773961108575E-2</v>
          </cell>
          <cell r="R222">
            <v>6.2530275808480029E-2</v>
          </cell>
          <cell r="S222">
            <v>7.1735484955221196E-2</v>
          </cell>
          <cell r="T222">
            <v>6.1821167298206303E-2</v>
          </cell>
          <cell r="U222">
            <v>3.3199310024192297E-2</v>
          </cell>
        </row>
        <row r="237">
          <cell r="C237">
            <v>1.2885388888888891</v>
          </cell>
          <cell r="D237">
            <v>1.2624280925013684</v>
          </cell>
          <cell r="E237">
            <v>1.2971230959982971</v>
          </cell>
          <cell r="F237">
            <v>1.3922463846317583</v>
          </cell>
          <cell r="G237">
            <v>2.0240197147722436</v>
          </cell>
          <cell r="H237">
            <v>1.9767673542692938</v>
          </cell>
          <cell r="I237">
            <v>2.0727877061961855</v>
          </cell>
          <cell r="J237">
            <v>2.1942063991295444</v>
          </cell>
          <cell r="K237">
            <v>2.1458840181771635</v>
          </cell>
          <cell r="L237">
            <v>1.9167359207761716</v>
          </cell>
          <cell r="M237">
            <v>1.8126092153097797</v>
          </cell>
          <cell r="N237">
            <v>1.776604660138249</v>
          </cell>
          <cell r="O237">
            <v>1.6705502035330262</v>
          </cell>
          <cell r="P237">
            <v>1.490329623037943</v>
          </cell>
          <cell r="Q237">
            <v>1.6704957290066564</v>
          </cell>
          <cell r="R237">
            <v>1.782348664234511</v>
          </cell>
          <cell r="S237">
            <v>1.6864901804915513</v>
          </cell>
          <cell r="T237">
            <v>1.6512530543196144</v>
          </cell>
          <cell r="U237">
            <v>1.6633535055043527</v>
          </cell>
        </row>
        <row r="238">
          <cell r="C238">
            <v>1.2470333333333337</v>
          </cell>
          <cell r="D238">
            <v>1.2798333333333329</v>
          </cell>
          <cell r="E238">
            <v>1.3164699999999996</v>
          </cell>
          <cell r="F238">
            <v>1.8166666666666667</v>
          </cell>
          <cell r="G238">
            <v>1.9511999999999994</v>
          </cell>
          <cell r="H238">
            <v>1.9806766666666664</v>
          </cell>
          <cell r="I238">
            <v>2.06</v>
          </cell>
          <cell r="J238">
            <v>2.09</v>
          </cell>
          <cell r="K238">
            <v>2.0750000000000002</v>
          </cell>
          <cell r="L238">
            <v>1.825</v>
          </cell>
          <cell r="M238">
            <v>1.7925</v>
          </cell>
          <cell r="N238">
            <v>1.7135</v>
          </cell>
          <cell r="O238">
            <v>1.5915999999999999</v>
          </cell>
          <cell r="P238">
            <v>1.667</v>
          </cell>
          <cell r="Q238">
            <v>1.6858</v>
          </cell>
          <cell r="R238">
            <v>1.7727999999999999</v>
          </cell>
          <cell r="S238">
            <v>1.6702999999999999</v>
          </cell>
          <cell r="T238">
            <v>1.6567000000000001</v>
          </cell>
          <cell r="U238">
            <v>1.7363</v>
          </cell>
        </row>
        <row r="239">
          <cell r="C239">
            <v>0.25024999999999997</v>
          </cell>
          <cell r="D239">
            <v>0.14150000000000001</v>
          </cell>
          <cell r="E239">
            <v>0.11199999999999999</v>
          </cell>
          <cell r="F239">
            <v>0.18425</v>
          </cell>
          <cell r="G239">
            <v>0.12675</v>
          </cell>
          <cell r="H239">
            <v>0.11666666665000001</v>
          </cell>
          <cell r="I239">
            <v>9.5500000000000002E-2</v>
          </cell>
          <cell r="J239">
            <v>0.1016</v>
          </cell>
          <cell r="K239">
            <v>8.975000000000001E-2</v>
          </cell>
          <cell r="L239">
            <v>7.166666666666667E-2</v>
          </cell>
          <cell r="M239">
            <v>7.9499999999999987E-2</v>
          </cell>
          <cell r="N239">
            <v>0.10124999999999998</v>
          </cell>
          <cell r="O239">
            <v>0.10201620249027724</v>
          </cell>
          <cell r="P239">
            <v>0.1120298452769783</v>
          </cell>
          <cell r="Q239">
            <v>0.10804294274691478</v>
          </cell>
          <cell r="R239">
            <v>0.10068391542187081</v>
          </cell>
          <cell r="S239">
            <v>0.11676799113338199</v>
          </cell>
          <cell r="T239">
            <v>0.10768316689065655</v>
          </cell>
          <cell r="U239">
            <v>9.7686914612618636E-2</v>
          </cell>
        </row>
        <row r="240">
          <cell r="C240">
            <v>0.88575000000000004</v>
          </cell>
          <cell r="D240">
            <v>0.76</v>
          </cell>
          <cell r="E240">
            <v>0.45</v>
          </cell>
          <cell r="F240">
            <v>0.38</v>
          </cell>
          <cell r="G240">
            <v>0.33</v>
          </cell>
          <cell r="H240">
            <v>0.27</v>
          </cell>
          <cell r="I240">
            <v>0.21</v>
          </cell>
          <cell r="J240">
            <v>0.27279999999999999</v>
          </cell>
          <cell r="K240">
            <v>0.2606666666666666</v>
          </cell>
          <cell r="L240">
            <v>0.24608333333333335</v>
          </cell>
          <cell r="M240">
            <v>0.20683333333333334</v>
          </cell>
          <cell r="N240">
            <v>0.19775000000000001</v>
          </cell>
          <cell r="O240">
            <v>0.2106936608357069</v>
          </cell>
          <cell r="P240">
            <v>0.2299588877251961</v>
          </cell>
          <cell r="Q240">
            <v>0.24238526381548567</v>
          </cell>
          <cell r="R240">
            <v>0.22522227073308318</v>
          </cell>
          <cell r="S240">
            <v>0.22174694098509309</v>
          </cell>
          <cell r="T240">
            <v>0.22040915345833156</v>
          </cell>
          <cell r="U240">
            <v>0.20702602213554552</v>
          </cell>
        </row>
        <row r="254">
          <cell r="C254">
            <v>512.97292788716186</v>
          </cell>
          <cell r="D254">
            <v>794.72292988501317</v>
          </cell>
          <cell r="E254">
            <v>953.10889025447148</v>
          </cell>
          <cell r="F254">
            <v>1061.6682673638832</v>
          </cell>
          <cell r="G254">
            <v>1208.2613242125794</v>
          </cell>
          <cell r="H254">
            <v>1298.5604989148123</v>
          </cell>
          <cell r="I254">
            <v>1521.8087729360941</v>
          </cell>
          <cell r="J254">
            <v>1711.2292206148581</v>
          </cell>
          <cell r="K254">
            <v>1977.8607059060514</v>
          </cell>
          <cell r="L254">
            <v>2275.5384359505806</v>
          </cell>
          <cell r="M254">
            <v>2679.7660078505151</v>
          </cell>
          <cell r="N254">
            <v>3133.1454838832497</v>
          </cell>
          <cell r="O254">
            <v>3866.8802852805716</v>
          </cell>
          <cell r="P254">
            <v>4352.9021025603233</v>
          </cell>
          <cell r="Q254">
            <v>4101.3258984701188</v>
          </cell>
          <cell r="R254">
            <v>4675.7200092061676</v>
          </cell>
          <cell r="S254">
            <v>5447.056874488645</v>
          </cell>
          <cell r="T254">
            <v>5818.0548522002391</v>
          </cell>
          <cell r="U254">
            <v>5982.6320834354765</v>
          </cell>
        </row>
        <row r="255">
          <cell r="C255">
            <v>398.1043430745811</v>
          </cell>
          <cell r="D255">
            <v>629.51936399827196</v>
          </cell>
          <cell r="E255">
            <v>734.78677019541919</v>
          </cell>
          <cell r="F255">
            <v>762.55774773995097</v>
          </cell>
          <cell r="G255">
            <v>596.9612427162258</v>
          </cell>
          <cell r="H255">
            <v>656.91114136940075</v>
          </cell>
          <cell r="I255">
            <v>734.18458069147664</v>
          </cell>
          <cell r="J255">
            <v>779.88525659833715</v>
          </cell>
          <cell r="K255">
            <v>921.69972335511375</v>
          </cell>
          <cell r="L255">
            <v>1187.194548443123</v>
          </cell>
          <cell r="M255">
            <v>1478.4025068484141</v>
          </cell>
          <cell r="N255">
            <v>1763.5065403644971</v>
          </cell>
          <cell r="O255">
            <v>2314.5875569180694</v>
          </cell>
          <cell r="P255">
            <v>2921.0974595114653</v>
          </cell>
          <cell r="Q255">
            <v>2455.2046741910872</v>
          </cell>
          <cell r="R255">
            <v>2622.9635686641486</v>
          </cell>
          <cell r="S255">
            <v>3230.6749176817075</v>
          </cell>
          <cell r="T255">
            <v>3523.3995197997083</v>
          </cell>
          <cell r="U255">
            <v>3596.589545036411</v>
          </cell>
        </row>
      </sheetData>
      <sheetData sheetId="1">
        <row r="9">
          <cell r="W9">
            <v>2576</v>
          </cell>
          <cell r="X9">
            <v>2809</v>
          </cell>
          <cell r="Y9">
            <v>2850</v>
          </cell>
          <cell r="Z9">
            <v>3000</v>
          </cell>
          <cell r="AA9">
            <v>3180</v>
          </cell>
        </row>
        <row r="10">
          <cell r="W10">
            <v>21403.11</v>
          </cell>
          <cell r="X10">
            <v>22658.67</v>
          </cell>
          <cell r="Y10">
            <v>24154.42</v>
          </cell>
          <cell r="Z10">
            <v>26106.05</v>
          </cell>
          <cell r="AA10">
            <v>28017.58</v>
          </cell>
        </row>
        <row r="12">
          <cell r="W12">
            <v>2.002208</v>
          </cell>
          <cell r="X12">
            <v>2.0822959999999999</v>
          </cell>
          <cell r="Y12">
            <v>2.1655880000000001</v>
          </cell>
          <cell r="Z12">
            <v>2.252211</v>
          </cell>
          <cell r="AA12">
            <v>2.3310390000000001</v>
          </cell>
        </row>
        <row r="13">
          <cell r="W13">
            <v>2.046195</v>
          </cell>
          <cell r="X13">
            <v>2.1280429999999999</v>
          </cell>
          <cell r="Y13">
            <v>2.213165</v>
          </cell>
          <cell r="Z13">
            <v>2.3016909999999999</v>
          </cell>
          <cell r="AA13">
            <v>2.38225</v>
          </cell>
        </row>
        <row r="26">
          <cell r="W26">
            <v>16</v>
          </cell>
          <cell r="X26">
            <v>18</v>
          </cell>
          <cell r="Y26">
            <v>25</v>
          </cell>
          <cell r="Z26">
            <v>26</v>
          </cell>
          <cell r="AA26">
            <v>27</v>
          </cell>
        </row>
        <row r="28">
          <cell r="W28">
            <v>1050.3489999999999</v>
          </cell>
          <cell r="X28">
            <v>1051.3989999999999</v>
          </cell>
          <cell r="Y28">
            <v>1048.723</v>
          </cell>
          <cell r="Z28">
            <v>1054.771</v>
          </cell>
          <cell r="AA28">
            <v>1047.028</v>
          </cell>
        </row>
        <row r="47">
          <cell r="W47">
            <v>144</v>
          </cell>
          <cell r="X47">
            <v>215</v>
          </cell>
          <cell r="Y47">
            <v>210</v>
          </cell>
          <cell r="Z47">
            <v>170</v>
          </cell>
          <cell r="AA47">
            <v>150</v>
          </cell>
        </row>
        <row r="48">
          <cell r="W48">
            <v>15260.98</v>
          </cell>
          <cell r="X48">
            <v>17858.12</v>
          </cell>
          <cell r="Y48">
            <v>20926.009999999998</v>
          </cell>
          <cell r="Z48">
            <v>24545.72</v>
          </cell>
          <cell r="AA48">
            <v>28751.69</v>
          </cell>
        </row>
        <row r="49">
          <cell r="W49">
            <v>7696.326</v>
          </cell>
          <cell r="X49">
            <v>8645.3459999999995</v>
          </cell>
          <cell r="Y49">
            <v>9727.3449999999903</v>
          </cell>
          <cell r="Z49">
            <v>10956.35</v>
          </cell>
          <cell r="AA49">
            <v>12382.59</v>
          </cell>
        </row>
        <row r="50">
          <cell r="W50">
            <v>3251.7379999999998</v>
          </cell>
          <cell r="X50">
            <v>3742.0250000000001</v>
          </cell>
          <cell r="Y50">
            <v>4344.9799999999896</v>
          </cell>
          <cell r="Z50">
            <v>5046.5879999999997</v>
          </cell>
          <cell r="AA50">
            <v>5865.3919999999998</v>
          </cell>
        </row>
        <row r="54">
          <cell r="W54">
            <v>1673.6389999999999</v>
          </cell>
          <cell r="X54">
            <v>1883.979</v>
          </cell>
          <cell r="Y54">
            <v>2033.076</v>
          </cell>
          <cell r="Z54">
            <v>2211.6410000000001</v>
          </cell>
          <cell r="AA54">
            <v>2420.8009999999999</v>
          </cell>
        </row>
        <row r="55">
          <cell r="W55">
            <v>1625</v>
          </cell>
          <cell r="X55">
            <v>1866</v>
          </cell>
          <cell r="Y55">
            <v>2542</v>
          </cell>
          <cell r="Z55">
            <v>2752</v>
          </cell>
          <cell r="AA55">
            <v>2800</v>
          </cell>
        </row>
        <row r="56">
          <cell r="W56">
            <v>7564.61</v>
          </cell>
          <cell r="X56">
            <v>8426.7369999999901</v>
          </cell>
          <cell r="Y56">
            <v>9406.1110000000008</v>
          </cell>
          <cell r="Z56">
            <v>10499.31</v>
          </cell>
          <cell r="AA56">
            <v>11637.59</v>
          </cell>
        </row>
        <row r="80">
          <cell r="W80">
            <v>2.0271509999999999</v>
          </cell>
          <cell r="X80">
            <v>2.1082369999999999</v>
          </cell>
          <cell r="Y80">
            <v>2.1925669999999999</v>
          </cell>
          <cell r="Z80">
            <v>2.2802690000000001</v>
          </cell>
          <cell r="AA80">
            <v>2.3600789999999998</v>
          </cell>
        </row>
        <row r="87">
          <cell r="W87">
            <v>2217.404</v>
          </cell>
          <cell r="X87">
            <v>2230.241</v>
          </cell>
          <cell r="Y87">
            <v>2272.2330000000002</v>
          </cell>
          <cell r="Z87">
            <v>2301.3180000000002</v>
          </cell>
          <cell r="AA87">
            <v>2303.4609999999998</v>
          </cell>
        </row>
        <row r="89">
          <cell r="W89">
            <v>8562.8310000000001</v>
          </cell>
          <cell r="X89">
            <v>10560.45</v>
          </cell>
          <cell r="Y89">
            <v>12763.65</v>
          </cell>
          <cell r="Z89">
            <v>15444.58</v>
          </cell>
          <cell r="AA89">
            <v>18738.86</v>
          </cell>
        </row>
        <row r="91">
          <cell r="W91">
            <v>5957.5330000000004</v>
          </cell>
          <cell r="X91">
            <v>7139.8739999999998</v>
          </cell>
          <cell r="Y91">
            <v>8512.2420000000002</v>
          </cell>
          <cell r="Z91">
            <v>10145.67</v>
          </cell>
          <cell r="AA91">
            <v>12124.17</v>
          </cell>
        </row>
        <row r="113">
          <cell r="W113">
            <v>1.76</v>
          </cell>
          <cell r="X113">
            <v>1.8</v>
          </cell>
          <cell r="Y113">
            <v>1.8</v>
          </cell>
          <cell r="Z113">
            <v>1.8</v>
          </cell>
          <cell r="AA113">
            <v>1.8</v>
          </cell>
        </row>
        <row r="114">
          <cell r="W114">
            <v>1.8</v>
          </cell>
          <cell r="X114">
            <v>1.8</v>
          </cell>
          <cell r="Y114">
            <v>1.8</v>
          </cell>
          <cell r="Z114">
            <v>1.8</v>
          </cell>
          <cell r="AA114">
            <v>1.8</v>
          </cell>
        </row>
        <row r="131">
          <cell r="W131">
            <v>0.09</v>
          </cell>
          <cell r="X131">
            <v>0.08</v>
          </cell>
          <cell r="Y131">
            <v>7.0000000000000007E-2</v>
          </cell>
          <cell r="Z131">
            <v>0.06</v>
          </cell>
          <cell r="AA131">
            <v>0.05</v>
          </cell>
        </row>
        <row r="134">
          <cell r="W134">
            <v>0.18</v>
          </cell>
          <cell r="X134">
            <v>0.16</v>
          </cell>
          <cell r="Y134">
            <v>0.14000000000000001</v>
          </cell>
          <cell r="Z134">
            <v>0.12</v>
          </cell>
          <cell r="AA134">
            <v>0.1</v>
          </cell>
        </row>
      </sheetData>
      <sheetData sheetId="2"/>
      <sheetData sheetId="3"/>
      <sheetData sheetId="4">
        <row r="12">
          <cell r="B12">
            <v>142.94499999999999</v>
          </cell>
          <cell r="C12">
            <v>324.22500000000002</v>
          </cell>
          <cell r="D12">
            <v>514.68599999999992</v>
          </cell>
          <cell r="E12">
            <v>543.32400000000007</v>
          </cell>
          <cell r="F12">
            <v>683.245</v>
          </cell>
          <cell r="G12">
            <v>740.34780000000001</v>
          </cell>
          <cell r="H12">
            <v>833.16559999999993</v>
          </cell>
          <cell r="I12">
            <v>946.19430000000011</v>
          </cell>
          <cell r="J12">
            <v>1027.441</v>
          </cell>
          <cell r="K12">
            <v>1530.2509381428572</v>
          </cell>
          <cell r="L12">
            <v>1982.6646180000002</v>
          </cell>
          <cell r="M12">
            <v>2646.5407690000002</v>
          </cell>
          <cell r="N12">
            <v>3669.0894360000002</v>
          </cell>
          <cell r="O12">
            <v>4752.6569179999997</v>
          </cell>
          <cell r="P12">
            <v>4388.873634040001</v>
          </cell>
          <cell r="Q12">
            <v>4867.4405007992</v>
          </cell>
          <cell r="R12">
            <v>6134.7518580236001</v>
          </cell>
          <cell r="S12">
            <v>6670.9694821400008</v>
          </cell>
          <cell r="T12">
            <v>6659.2953364259065</v>
          </cell>
          <cell r="U12">
            <v>7230</v>
          </cell>
          <cell r="V12">
            <v>8030</v>
          </cell>
          <cell r="W12">
            <v>9064</v>
          </cell>
          <cell r="X12">
            <v>9906</v>
          </cell>
          <cell r="Y12">
            <v>10797</v>
          </cell>
        </row>
        <row r="15">
          <cell r="B15">
            <v>40.880000000000003</v>
          </cell>
          <cell r="C15">
            <v>69.314000000000007</v>
          </cell>
          <cell r="D15">
            <v>71.688000000000002</v>
          </cell>
          <cell r="E15">
            <v>105.88199999999999</v>
          </cell>
          <cell r="F15">
            <v>107.27500000000001</v>
          </cell>
          <cell r="G15">
            <v>140.017</v>
          </cell>
          <cell r="H15">
            <v>155.45400000000001</v>
          </cell>
          <cell r="I15">
            <v>175.88640000000001</v>
          </cell>
          <cell r="J15">
            <v>222.76099999999997</v>
          </cell>
          <cell r="K15">
            <v>402.17418400000003</v>
          </cell>
          <cell r="L15">
            <v>428.78581399999996</v>
          </cell>
          <cell r="M15">
            <v>502.84362489999995</v>
          </cell>
          <cell r="N15">
            <v>722.04560000000004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</row>
        <row r="17">
          <cell r="B17">
            <v>16.899999999999999</v>
          </cell>
          <cell r="C17">
            <v>31.509</v>
          </cell>
          <cell r="D17">
            <v>97.563000000000017</v>
          </cell>
          <cell r="E17">
            <v>90.082999999999998</v>
          </cell>
          <cell r="F17">
            <v>36.724999999999994</v>
          </cell>
          <cell r="G17">
            <v>37.2149</v>
          </cell>
          <cell r="H17">
            <v>69.104202000000015</v>
          </cell>
          <cell r="I17">
            <v>66.333900000000014</v>
          </cell>
          <cell r="J17">
            <v>69.202699999999993</v>
          </cell>
          <cell r="K17">
            <v>209.5</v>
          </cell>
          <cell r="L17">
            <v>294.29999999999995</v>
          </cell>
          <cell r="M17">
            <v>377.7</v>
          </cell>
          <cell r="N17">
            <v>479.4</v>
          </cell>
          <cell r="O17">
            <v>484.24754999999999</v>
          </cell>
          <cell r="P17">
            <v>487.04385500000001</v>
          </cell>
          <cell r="Q17">
            <v>526.28</v>
          </cell>
          <cell r="R17">
            <v>515.41892451000001</v>
          </cell>
          <cell r="S17">
            <v>618.22131535000005</v>
          </cell>
          <cell r="T17">
            <v>535.99583469000004</v>
          </cell>
          <cell r="U17">
            <v>535</v>
          </cell>
          <cell r="V17">
            <v>520</v>
          </cell>
          <cell r="W17">
            <v>520</v>
          </cell>
          <cell r="X17">
            <v>530</v>
          </cell>
          <cell r="Y17">
            <v>550</v>
          </cell>
        </row>
        <row r="23">
          <cell r="B23">
            <v>1</v>
          </cell>
          <cell r="C23">
            <v>45.9</v>
          </cell>
          <cell r="D23">
            <v>47.1</v>
          </cell>
          <cell r="E23">
            <v>49.549900000000001</v>
          </cell>
          <cell r="F23">
            <v>78.599900000000005</v>
          </cell>
          <cell r="G23">
            <v>72.695217999999997</v>
          </cell>
          <cell r="H23">
            <v>51.271900000000002</v>
          </cell>
          <cell r="I23">
            <v>66.7</v>
          </cell>
          <cell r="J23">
            <v>73.400000000000006</v>
          </cell>
          <cell r="K23">
            <v>48.501999999999995</v>
          </cell>
          <cell r="L23">
            <v>38.5</v>
          </cell>
          <cell r="M23">
            <v>36</v>
          </cell>
          <cell r="N23">
            <v>38.86</v>
          </cell>
          <cell r="O23">
            <v>64.3</v>
          </cell>
          <cell r="P23">
            <v>112.92656495999999</v>
          </cell>
          <cell r="Q23">
            <v>132.5</v>
          </cell>
          <cell r="R23">
            <v>181.45332045000001</v>
          </cell>
          <cell r="S23">
            <v>132.62710454999998</v>
          </cell>
          <cell r="T23">
            <v>134.26726277</v>
          </cell>
          <cell r="U23">
            <v>191</v>
          </cell>
          <cell r="V23">
            <v>193</v>
          </cell>
          <cell r="W23">
            <v>153</v>
          </cell>
          <cell r="X23">
            <v>155</v>
          </cell>
          <cell r="Y23">
            <v>160</v>
          </cell>
        </row>
        <row r="24">
          <cell r="B24">
            <v>53.6</v>
          </cell>
          <cell r="C24">
            <v>11.7</v>
          </cell>
          <cell r="D24">
            <v>38</v>
          </cell>
          <cell r="E24">
            <v>78.596000000000004</v>
          </cell>
          <cell r="F24">
            <v>71.8</v>
          </cell>
          <cell r="G24">
            <v>97.14273310999998</v>
          </cell>
          <cell r="H24">
            <v>66.2</v>
          </cell>
          <cell r="I24">
            <v>80</v>
          </cell>
          <cell r="J24">
            <v>95.199999999999989</v>
          </cell>
          <cell r="K24">
            <v>92.406999999999996</v>
          </cell>
          <cell r="L24">
            <v>81.599999999999994</v>
          </cell>
          <cell r="M24">
            <v>67.599999999999994</v>
          </cell>
          <cell r="N24">
            <v>58.6</v>
          </cell>
          <cell r="O24">
            <v>56.2</v>
          </cell>
          <cell r="P24">
            <v>58.25076</v>
          </cell>
          <cell r="Q24">
            <v>73.5</v>
          </cell>
          <cell r="R24">
            <v>106.4887722</v>
          </cell>
          <cell r="S24">
            <v>120.92285630999999</v>
          </cell>
          <cell r="T24">
            <v>103.23473884000001</v>
          </cell>
          <cell r="U24">
            <v>119</v>
          </cell>
          <cell r="V24">
            <v>161</v>
          </cell>
          <cell r="W24">
            <v>227</v>
          </cell>
          <cell r="X24">
            <v>230</v>
          </cell>
          <cell r="Y24">
            <v>240</v>
          </cell>
        </row>
        <row r="25">
          <cell r="B25">
            <v>39.1</v>
          </cell>
          <cell r="C25">
            <v>46.506</v>
          </cell>
          <cell r="D25">
            <v>50</v>
          </cell>
          <cell r="E25">
            <v>60</v>
          </cell>
          <cell r="F25">
            <v>70</v>
          </cell>
          <cell r="G25">
            <v>60.24218698</v>
          </cell>
          <cell r="H25">
            <v>54.13333333333334</v>
          </cell>
          <cell r="I25">
            <v>57.8</v>
          </cell>
          <cell r="J25">
            <v>105.29990000000001</v>
          </cell>
          <cell r="K25">
            <v>217.40000000000003</v>
          </cell>
          <cell r="L25">
            <v>436.3</v>
          </cell>
          <cell r="M25">
            <v>336.3</v>
          </cell>
          <cell r="N25">
            <v>399</v>
          </cell>
          <cell r="O25">
            <v>512</v>
          </cell>
          <cell r="P25">
            <v>420.31693548999993</v>
          </cell>
          <cell r="Q25">
            <v>380</v>
          </cell>
          <cell r="R25">
            <v>426.07732233000007</v>
          </cell>
          <cell r="S25">
            <v>514.1202565000001</v>
          </cell>
          <cell r="T25">
            <v>547.60727768000004</v>
          </cell>
          <cell r="U25">
            <v>542</v>
          </cell>
          <cell r="V25">
            <v>560</v>
          </cell>
          <cell r="W25">
            <v>550</v>
          </cell>
          <cell r="X25">
            <v>580</v>
          </cell>
          <cell r="Y25">
            <v>620</v>
          </cell>
        </row>
        <row r="27">
          <cell r="B27">
            <v>41.65</v>
          </cell>
          <cell r="C27">
            <v>84.151900000000012</v>
          </cell>
          <cell r="D27">
            <v>211.7804489839998</v>
          </cell>
          <cell r="E27">
            <v>241.96050417800018</v>
          </cell>
          <cell r="F27">
            <v>323.08754749819974</v>
          </cell>
          <cell r="G27">
            <v>319.40718424980014</v>
          </cell>
          <cell r="H27">
            <v>366.03656866666665</v>
          </cell>
          <cell r="I27">
            <v>336.06320000000017</v>
          </cell>
          <cell r="J27">
            <v>382.98810867463749</v>
          </cell>
          <cell r="K27">
            <v>434.04418650285703</v>
          </cell>
          <cell r="L27">
            <v>558.1001</v>
          </cell>
          <cell r="M27">
            <v>762.4</v>
          </cell>
          <cell r="N27">
            <v>851</v>
          </cell>
          <cell r="O27">
            <v>1378.6</v>
          </cell>
          <cell r="P27">
            <v>1505.9017764499999</v>
          </cell>
          <cell r="Q27">
            <v>1623.6</v>
          </cell>
          <cell r="R27">
            <v>1655.5710301700001</v>
          </cell>
          <cell r="S27">
            <v>1857.5664941599998</v>
          </cell>
          <cell r="T27">
            <v>2294.9964605999999</v>
          </cell>
          <cell r="U27">
            <v>2811</v>
          </cell>
          <cell r="V27">
            <v>2926</v>
          </cell>
          <cell r="W27">
            <v>3065</v>
          </cell>
          <cell r="X27">
            <v>3375</v>
          </cell>
          <cell r="Y27">
            <v>3695</v>
          </cell>
        </row>
        <row r="28"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16.2</v>
          </cell>
          <cell r="L28">
            <v>99.979951410000211</v>
          </cell>
          <cell r="M28">
            <v>526.9</v>
          </cell>
          <cell r="N28">
            <v>636</v>
          </cell>
          <cell r="O28">
            <v>749.91811117999941</v>
          </cell>
          <cell r="P28">
            <v>944</v>
          </cell>
          <cell r="Q28">
            <v>1001.4000000000001</v>
          </cell>
          <cell r="R28">
            <v>863.1477841300001</v>
          </cell>
          <cell r="S28">
            <v>935.76368639999998</v>
          </cell>
          <cell r="T28">
            <v>968.51383307000003</v>
          </cell>
          <cell r="U28">
            <v>981</v>
          </cell>
          <cell r="V28">
            <v>987</v>
          </cell>
          <cell r="W28">
            <v>1130</v>
          </cell>
          <cell r="X28">
            <v>1240</v>
          </cell>
          <cell r="Y28">
            <v>1350</v>
          </cell>
        </row>
        <row r="30">
          <cell r="U30">
            <v>673</v>
          </cell>
          <cell r="V30">
            <v>1111</v>
          </cell>
          <cell r="W30">
            <v>1794</v>
          </cell>
          <cell r="X30">
            <v>2000</v>
          </cell>
          <cell r="Y30">
            <v>2225</v>
          </cell>
        </row>
      </sheetData>
      <sheetData sheetId="5">
        <row r="11">
          <cell r="U11">
            <v>-1398.4318181818185</v>
          </cell>
          <cell r="V11">
            <v>-1387.8666666666663</v>
          </cell>
          <cell r="W11">
            <v>-1486.2322222222158</v>
          </cell>
          <cell r="X11">
            <v>-1593.6722222222227</v>
          </cell>
          <cell r="Y11">
            <v>-1589.6466666666661</v>
          </cell>
        </row>
      </sheetData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9"/>
  <sheetViews>
    <sheetView tabSelected="1" zoomScaleNormal="100" zoomScaleSheetLayoutView="100" workbookViewId="0">
      <pane xSplit="1" ySplit="7" topLeftCell="B8" activePane="bottomRight" state="frozen"/>
      <selection activeCell="AB43" sqref="AB43"/>
      <selection pane="topRight" activeCell="AB43" sqref="AB43"/>
      <selection pane="bottomLeft" activeCell="AB43" sqref="AB43"/>
      <selection pane="bottomRight" activeCell="U29" sqref="U29"/>
    </sheetView>
  </sheetViews>
  <sheetFormatPr defaultRowHeight="12.75"/>
  <cols>
    <col min="1" max="1" width="38.85546875" customWidth="1"/>
    <col min="2" max="11" width="8.140625" hidden="1" customWidth="1"/>
    <col min="12" max="17" width="8.140625" style="2" hidden="1" customWidth="1"/>
    <col min="18" max="25" width="8.140625" customWidth="1"/>
    <col min="26" max="26" width="2" customWidth="1"/>
  </cols>
  <sheetData>
    <row r="1" spans="1:26" ht="13.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Q1" s="3"/>
      <c r="R1" s="4"/>
      <c r="S1" s="4"/>
      <c r="T1" s="4"/>
      <c r="U1" s="4"/>
      <c r="W1" s="4"/>
      <c r="X1" s="4"/>
      <c r="Y1" s="5" t="s">
        <v>0</v>
      </c>
    </row>
    <row r="2" spans="1:26" ht="18">
      <c r="A2" s="6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8"/>
      <c r="M2" s="8"/>
      <c r="N2" s="8"/>
      <c r="O2" s="8"/>
      <c r="P2" s="8"/>
      <c r="Q2" s="8"/>
      <c r="R2" s="7"/>
      <c r="S2" s="7"/>
      <c r="T2" s="7"/>
      <c r="U2" s="7"/>
      <c r="V2" s="7"/>
      <c r="W2" s="7"/>
      <c r="X2" s="7"/>
      <c r="Y2" s="7"/>
    </row>
    <row r="3" spans="1:26">
      <c r="A3" s="9" t="s">
        <v>2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</row>
    <row r="4" spans="1:26" ht="3.75" customHeight="1">
      <c r="A4" s="10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2"/>
      <c r="N4" s="11"/>
      <c r="O4" s="11"/>
      <c r="P4" s="11"/>
      <c r="Q4" s="11"/>
      <c r="R4" s="11"/>
      <c r="S4" s="11"/>
      <c r="T4" s="13"/>
      <c r="U4" s="14"/>
      <c r="V4" s="15"/>
      <c r="W4" s="11"/>
      <c r="X4" s="11"/>
      <c r="Y4" s="11"/>
    </row>
    <row r="5" spans="1:26">
      <c r="A5" s="2"/>
      <c r="B5" s="2">
        <v>1995</v>
      </c>
      <c r="C5" s="2">
        <f t="shared" ref="C5:K5" si="0">B5+1</f>
        <v>1996</v>
      </c>
      <c r="D5" s="2">
        <f t="shared" si="0"/>
        <v>1997</v>
      </c>
      <c r="E5" s="2">
        <f t="shared" si="0"/>
        <v>1998</v>
      </c>
      <c r="F5" s="2">
        <f t="shared" si="0"/>
        <v>1999</v>
      </c>
      <c r="G5" s="2">
        <f t="shared" si="0"/>
        <v>2000</v>
      </c>
      <c r="H5" s="2">
        <f t="shared" si="0"/>
        <v>2001</v>
      </c>
      <c r="I5" s="2">
        <f t="shared" si="0"/>
        <v>2002</v>
      </c>
      <c r="J5" s="16">
        <f t="shared" si="0"/>
        <v>2003</v>
      </c>
      <c r="K5" s="17">
        <f t="shared" si="0"/>
        <v>2004</v>
      </c>
      <c r="L5" s="18">
        <f>K5+1</f>
        <v>2005</v>
      </c>
      <c r="M5" s="18">
        <v>2006</v>
      </c>
      <c r="N5" s="18">
        <v>2007</v>
      </c>
      <c r="O5" s="18">
        <v>2008</v>
      </c>
      <c r="P5" s="18">
        <f t="shared" ref="P5:Y5" si="1">O5+1</f>
        <v>2009</v>
      </c>
      <c r="Q5" s="18">
        <f t="shared" si="1"/>
        <v>2010</v>
      </c>
      <c r="R5" s="18">
        <f t="shared" si="1"/>
        <v>2011</v>
      </c>
      <c r="S5" s="18">
        <f t="shared" si="1"/>
        <v>2012</v>
      </c>
      <c r="T5" s="19">
        <f t="shared" si="1"/>
        <v>2013</v>
      </c>
      <c r="U5" s="20">
        <f t="shared" si="1"/>
        <v>2014</v>
      </c>
      <c r="V5" s="21">
        <f t="shared" si="1"/>
        <v>2015</v>
      </c>
      <c r="W5" s="18">
        <f t="shared" si="1"/>
        <v>2016</v>
      </c>
      <c r="X5" s="18">
        <f t="shared" si="1"/>
        <v>2017</v>
      </c>
      <c r="Y5" s="18">
        <f t="shared" si="1"/>
        <v>2018</v>
      </c>
    </row>
    <row r="6" spans="1:26">
      <c r="A6" s="22"/>
      <c r="B6" s="22"/>
      <c r="C6" s="22" t="s">
        <v>3</v>
      </c>
      <c r="D6" s="22" t="s">
        <v>3</v>
      </c>
      <c r="E6" s="22" t="s">
        <v>3</v>
      </c>
      <c r="F6" s="22" t="s">
        <v>3</v>
      </c>
      <c r="G6" s="22" t="s">
        <v>3</v>
      </c>
      <c r="H6" s="22" t="s">
        <v>3</v>
      </c>
      <c r="I6" s="22" t="s">
        <v>3</v>
      </c>
      <c r="J6" s="22" t="s">
        <v>3</v>
      </c>
      <c r="K6" s="22" t="s">
        <v>3</v>
      </c>
      <c r="L6" s="22" t="s">
        <v>3</v>
      </c>
      <c r="M6" s="22" t="s">
        <v>3</v>
      </c>
      <c r="N6" s="22" t="s">
        <v>3</v>
      </c>
      <c r="O6" s="22" t="s">
        <v>3</v>
      </c>
      <c r="P6" s="22" t="s">
        <v>3</v>
      </c>
      <c r="Q6" s="22" t="s">
        <v>3</v>
      </c>
      <c r="R6" s="22" t="s">
        <v>3</v>
      </c>
      <c r="S6" s="22" t="s">
        <v>3</v>
      </c>
      <c r="T6" s="23" t="s">
        <v>3</v>
      </c>
      <c r="U6" s="24" t="s">
        <v>4</v>
      </c>
      <c r="V6" s="25" t="s">
        <v>4</v>
      </c>
      <c r="W6" s="22" t="s">
        <v>4</v>
      </c>
      <c r="X6" s="22" t="s">
        <v>4</v>
      </c>
      <c r="Y6" s="22" t="s">
        <v>4</v>
      </c>
      <c r="Z6" s="26"/>
    </row>
    <row r="7" spans="1:26" ht="3" customHeight="1">
      <c r="A7" s="27"/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9"/>
      <c r="U7" s="30"/>
      <c r="V7" s="31"/>
      <c r="W7" s="28"/>
      <c r="X7" s="28"/>
      <c r="Y7" s="28"/>
    </row>
    <row r="8" spans="1:26" ht="13.5">
      <c r="B8" s="4"/>
      <c r="C8" s="4"/>
      <c r="D8" s="4"/>
      <c r="E8" s="4"/>
      <c r="F8" s="4"/>
      <c r="G8" s="4"/>
      <c r="H8" s="4"/>
      <c r="I8" s="4"/>
      <c r="J8" s="4"/>
      <c r="K8" s="3"/>
      <c r="L8" s="32"/>
      <c r="M8" s="3"/>
      <c r="N8" s="3"/>
      <c r="O8" s="3"/>
      <c r="P8" s="3"/>
      <c r="Q8" s="3"/>
      <c r="R8" s="3"/>
      <c r="S8" s="3"/>
      <c r="T8" s="33"/>
      <c r="U8" s="34"/>
      <c r="V8" s="35"/>
      <c r="W8" s="4"/>
      <c r="X8" s="4"/>
      <c r="Y8" s="4"/>
    </row>
    <row r="9" spans="1:26" ht="13.5">
      <c r="A9" s="26" t="s">
        <v>5</v>
      </c>
      <c r="B9" s="4"/>
      <c r="C9" s="4"/>
      <c r="D9" s="4"/>
      <c r="E9" s="4"/>
      <c r="F9" s="4"/>
      <c r="G9" s="4"/>
      <c r="H9" s="4"/>
      <c r="I9" s="4"/>
      <c r="J9" s="4"/>
      <c r="K9" s="3"/>
      <c r="L9" s="3"/>
      <c r="M9" s="3"/>
      <c r="N9" s="3"/>
      <c r="O9" s="3"/>
      <c r="P9" s="3"/>
      <c r="Q9" s="3"/>
      <c r="R9" s="3"/>
      <c r="S9" s="3"/>
      <c r="T9" s="33"/>
      <c r="U9" s="34"/>
      <c r="V9" s="35"/>
      <c r="W9" s="4"/>
      <c r="X9" s="4"/>
      <c r="Y9" s="4"/>
    </row>
    <row r="10" spans="1:26" ht="13.5">
      <c r="A10" s="26"/>
      <c r="B10" s="4"/>
      <c r="C10" s="4"/>
      <c r="D10" s="4"/>
      <c r="E10" s="4"/>
      <c r="F10" s="4"/>
      <c r="G10" s="4"/>
      <c r="H10" s="4"/>
      <c r="I10" s="4"/>
      <c r="J10" s="4"/>
      <c r="K10" s="3"/>
      <c r="L10" s="3"/>
      <c r="M10" s="3"/>
      <c r="N10" s="3"/>
      <c r="O10" s="3"/>
      <c r="P10" s="3"/>
      <c r="Q10" s="3"/>
      <c r="R10" s="3"/>
      <c r="S10" s="3"/>
      <c r="T10" s="33"/>
      <c r="U10" s="34"/>
      <c r="V10" s="35"/>
      <c r="W10" s="4"/>
      <c r="X10" s="4"/>
      <c r="Y10" s="4"/>
    </row>
    <row r="11" spans="1:26">
      <c r="A11" s="36" t="s">
        <v>6</v>
      </c>
      <c r="B11" s="37">
        <f>SUM(B12:B13)</f>
        <v>2173.6999999999998</v>
      </c>
      <c r="C11" s="37">
        <f t="shared" ref="C11:Y11" si="2">SUM(C12:C13)</f>
        <v>3778.2370666885417</v>
      </c>
      <c r="D11" s="37">
        <f t="shared" si="2"/>
        <v>4877.5827111107201</v>
      </c>
      <c r="E11" s="37">
        <f t="shared" si="2"/>
        <v>4611.4469914645679</v>
      </c>
      <c r="F11" s="37">
        <f t="shared" si="2"/>
        <v>5199.8145170049529</v>
      </c>
      <c r="G11" s="37">
        <f t="shared" si="2"/>
        <v>5385.7509347299983</v>
      </c>
      <c r="H11" s="37">
        <f t="shared" si="2"/>
        <v>5539.5602378071817</v>
      </c>
      <c r="I11" s="37">
        <f t="shared" si="2"/>
        <v>6234.3757129833011</v>
      </c>
      <c r="J11" s="37">
        <f t="shared" si="2"/>
        <v>6941.5874663312679</v>
      </c>
      <c r="K11" s="38">
        <f t="shared" si="2"/>
        <v>7897.4826923327819</v>
      </c>
      <c r="L11" s="38">
        <f t="shared" si="2"/>
        <v>9139.9937758796077</v>
      </c>
      <c r="M11" s="38">
        <f t="shared" si="2"/>
        <v>11986.0229925278</v>
      </c>
      <c r="N11" s="38">
        <f t="shared" si="2"/>
        <v>14626.0327442376</v>
      </c>
      <c r="O11" s="38">
        <f t="shared" si="2"/>
        <v>18280.117861216906</v>
      </c>
      <c r="P11" s="38">
        <f t="shared" si="2"/>
        <v>17619.844975285374</v>
      </c>
      <c r="Q11" s="38">
        <f t="shared" si="2"/>
        <v>18420.463627718698</v>
      </c>
      <c r="R11" s="38">
        <f t="shared" si="2"/>
        <v>20618.267651843329</v>
      </c>
      <c r="S11" s="38">
        <f t="shared" si="2"/>
        <v>21817.011951589957</v>
      </c>
      <c r="T11" s="39">
        <f t="shared" si="2"/>
        <v>22280.223987110738</v>
      </c>
      <c r="U11" s="40">
        <f t="shared" si="2"/>
        <v>23979.11</v>
      </c>
      <c r="V11" s="41">
        <f t="shared" si="2"/>
        <v>25467.67</v>
      </c>
      <c r="W11" s="38">
        <f t="shared" si="2"/>
        <v>27004.42</v>
      </c>
      <c r="X11" s="38">
        <f t="shared" si="2"/>
        <v>29106.05</v>
      </c>
      <c r="Y11" s="38">
        <f t="shared" si="2"/>
        <v>31197.58</v>
      </c>
    </row>
    <row r="12" spans="1:26">
      <c r="A12" s="42" t="s">
        <v>7</v>
      </c>
      <c r="B12" s="37">
        <f>[1]Data!C6</f>
        <v>223.87499999999997</v>
      </c>
      <c r="C12" s="37">
        <f>[1]Data!D6</f>
        <v>495.18700000000007</v>
      </c>
      <c r="D12" s="37">
        <f>[1]Data!E6</f>
        <v>631.76533100000017</v>
      </c>
      <c r="E12" s="37">
        <f>[1]Data!F6</f>
        <v>536.23496499999987</v>
      </c>
      <c r="F12" s="37">
        <f>[1]Data!G6</f>
        <v>612.34761500000002</v>
      </c>
      <c r="G12" s="37">
        <f>[1]Data!H6</f>
        <v>462.10820800000022</v>
      </c>
      <c r="H12" s="37">
        <f>[1]Data!I6</f>
        <v>550.24399999999991</v>
      </c>
      <c r="I12" s="37">
        <f>[1]Data!J6</f>
        <v>621.43623428000046</v>
      </c>
      <c r="J12" s="37">
        <f>[1]Data!K6</f>
        <v>600.23437372000012</v>
      </c>
      <c r="K12" s="38">
        <f>[1]Data!L6</f>
        <v>742.50793564000014</v>
      </c>
      <c r="L12" s="38">
        <f>[1]Data!M6</f>
        <v>1113.6703805899995</v>
      </c>
      <c r="M12" s="38">
        <f>[1]Data!N6</f>
        <v>1332.2367879000003</v>
      </c>
      <c r="N12" s="38">
        <f>[1]Data!O6</f>
        <v>2257.2383289700001</v>
      </c>
      <c r="O12" s="38">
        <f>[1]Data!P6</f>
        <v>2622.5000000000005</v>
      </c>
      <c r="P12" s="38">
        <f>[1]Data!Q6</f>
        <v>2153.5299572600002</v>
      </c>
      <c r="Q12" s="38">
        <f>[1]Data!R6</f>
        <v>2258.8000000000002</v>
      </c>
      <c r="R12" s="38">
        <f>[1]Data!S6</f>
        <v>2347.1463130699995</v>
      </c>
      <c r="S12" s="38">
        <f>[1]Data!T6</f>
        <v>2500.3120873299999</v>
      </c>
      <c r="T12" s="39">
        <f>[1]Data!U6</f>
        <v>2405.9514677799998</v>
      </c>
      <c r="U12" s="40">
        <f>[1]End!W9</f>
        <v>2576</v>
      </c>
      <c r="V12" s="41">
        <f>[1]End!X9</f>
        <v>2809</v>
      </c>
      <c r="W12" s="38">
        <f>[1]End!Y9</f>
        <v>2850</v>
      </c>
      <c r="X12" s="38">
        <f>[1]End!Z9</f>
        <v>3000</v>
      </c>
      <c r="Y12" s="38">
        <f>[1]End!AA9</f>
        <v>3180</v>
      </c>
    </row>
    <row r="13" spans="1:26">
      <c r="A13" s="42" t="s">
        <v>8</v>
      </c>
      <c r="B13" s="37">
        <f>[1]Data!C7</f>
        <v>1949.8249999999998</v>
      </c>
      <c r="C13" s="37">
        <f>[1]Data!D7</f>
        <v>3283.0500666885418</v>
      </c>
      <c r="D13" s="37">
        <f>[1]Data!E7</f>
        <v>4245.8173801107196</v>
      </c>
      <c r="E13" s="37">
        <f>[1]Data!F7</f>
        <v>4075.2120264645682</v>
      </c>
      <c r="F13" s="37">
        <f>[1]Data!G7</f>
        <v>4587.4669020049532</v>
      </c>
      <c r="G13" s="37">
        <f>[1]Data!H7</f>
        <v>4923.6427267299978</v>
      </c>
      <c r="H13" s="37">
        <f>[1]Data!I7</f>
        <v>4989.316237807182</v>
      </c>
      <c r="I13" s="37">
        <f>[1]Data!J7</f>
        <v>5612.9394787033007</v>
      </c>
      <c r="J13" s="37">
        <f>[1]Data!K7</f>
        <v>6341.353092611268</v>
      </c>
      <c r="K13" s="38">
        <f>[1]Data!L7</f>
        <v>7154.9747566927817</v>
      </c>
      <c r="L13" s="38">
        <f>[1]Data!M7</f>
        <v>8026.323395289608</v>
      </c>
      <c r="M13" s="38">
        <f>[1]Data!N7</f>
        <v>10653.786204627799</v>
      </c>
      <c r="N13" s="38">
        <f>[1]Data!O7</f>
        <v>12368.794415267599</v>
      </c>
      <c r="O13" s="38">
        <f>[1]Data!P7</f>
        <v>15657.617861216906</v>
      </c>
      <c r="P13" s="38">
        <f>[1]Data!Q7</f>
        <v>15466.315018025374</v>
      </c>
      <c r="Q13" s="38">
        <f>[1]Data!R7</f>
        <v>16161.663627718699</v>
      </c>
      <c r="R13" s="38">
        <f>[1]Data!S7</f>
        <v>18271.12133877333</v>
      </c>
      <c r="S13" s="38">
        <f>[1]Data!T7</f>
        <v>19316.699864259957</v>
      </c>
      <c r="T13" s="39">
        <f>[1]Data!U7</f>
        <v>19874.272519330738</v>
      </c>
      <c r="U13" s="40">
        <f>[1]End!W10</f>
        <v>21403.11</v>
      </c>
      <c r="V13" s="41">
        <f>[1]End!X10</f>
        <v>22658.67</v>
      </c>
      <c r="W13" s="38">
        <f>[1]End!Y10</f>
        <v>24154.42</v>
      </c>
      <c r="X13" s="38">
        <f>[1]End!Z10</f>
        <v>26106.05</v>
      </c>
      <c r="Y13" s="38">
        <f>[1]End!AA10</f>
        <v>28017.58</v>
      </c>
    </row>
    <row r="14" spans="1:26">
      <c r="A14" s="36" t="s">
        <v>9</v>
      </c>
      <c r="B14" s="37">
        <f>SUM(B15:B16)</f>
        <v>715.09999999999991</v>
      </c>
      <c r="C14" s="37">
        <f t="shared" ref="C14:Y14" si="3">SUM(C15:C16)</f>
        <v>826.96092190494153</v>
      </c>
      <c r="D14" s="37">
        <f t="shared" si="3"/>
        <v>885.87825001370709</v>
      </c>
      <c r="E14" s="37">
        <f t="shared" si="3"/>
        <v>1447.6793036220797</v>
      </c>
      <c r="F14" s="37">
        <f t="shared" si="3"/>
        <v>1548.2409657398575</v>
      </c>
      <c r="G14" s="37">
        <f t="shared" si="3"/>
        <v>1664.8395256933791</v>
      </c>
      <c r="H14" s="37">
        <f t="shared" si="3"/>
        <v>2095.9738489904807</v>
      </c>
      <c r="I14" s="37">
        <f t="shared" si="3"/>
        <v>2203.648207804325</v>
      </c>
      <c r="J14" s="37">
        <f t="shared" si="3"/>
        <v>2871.5347693679378</v>
      </c>
      <c r="K14" s="38">
        <f t="shared" si="3"/>
        <v>3560.2542706529425</v>
      </c>
      <c r="L14" s="38">
        <f t="shared" si="3"/>
        <v>4551.7376171666638</v>
      </c>
      <c r="M14" s="38">
        <f t="shared" si="3"/>
        <v>5134.312602961184</v>
      </c>
      <c r="N14" s="38">
        <f t="shared" si="3"/>
        <v>6912.7096120364031</v>
      </c>
      <c r="O14" s="38">
        <f t="shared" si="3"/>
        <v>6475.9131325868912</v>
      </c>
      <c r="P14" s="38">
        <f t="shared" si="3"/>
        <v>3818.4498742069736</v>
      </c>
      <c r="Q14" s="38">
        <f t="shared" si="3"/>
        <v>6017.9848877481245</v>
      </c>
      <c r="R14" s="38">
        <f t="shared" si="3"/>
        <v>8237.0601680716281</v>
      </c>
      <c r="S14" s="38">
        <f t="shared" si="3"/>
        <v>9491.5676563928191</v>
      </c>
      <c r="T14" s="39">
        <f t="shared" si="3"/>
        <v>8044.439870311433</v>
      </c>
      <c r="U14" s="40">
        <f t="shared" si="3"/>
        <v>9189.61</v>
      </c>
      <c r="V14" s="41">
        <f t="shared" si="3"/>
        <v>10292.73699999999</v>
      </c>
      <c r="W14" s="38">
        <f t="shared" si="3"/>
        <v>11948.111000000001</v>
      </c>
      <c r="X14" s="38">
        <f t="shared" si="3"/>
        <v>13251.31</v>
      </c>
      <c r="Y14" s="38">
        <f t="shared" si="3"/>
        <v>14437.59</v>
      </c>
    </row>
    <row r="15" spans="1:26">
      <c r="A15" s="42" t="s">
        <v>7</v>
      </c>
      <c r="B15" s="37">
        <f>[1]Data!C9</f>
        <v>38.799999999999997</v>
      </c>
      <c r="C15" s="37">
        <f>[1]Data!D9</f>
        <v>68.900000000000006</v>
      </c>
      <c r="D15" s="37">
        <f>[1]Data!E9</f>
        <v>73.399900000000002</v>
      </c>
      <c r="E15" s="37">
        <f>[1]Data!F9</f>
        <v>83.152000000000001</v>
      </c>
      <c r="F15" s="37">
        <f>[1]Data!G9</f>
        <v>48.7</v>
      </c>
      <c r="G15" s="37">
        <f>[1]Data!H9</f>
        <v>58.504000000000033</v>
      </c>
      <c r="H15" s="37">
        <f>[1]Data!I9</f>
        <v>71.900000000000006</v>
      </c>
      <c r="I15" s="37">
        <f>[1]Data!J9</f>
        <v>78.599999999999994</v>
      </c>
      <c r="J15" s="37">
        <f>[1]Data!K9</f>
        <v>189.2</v>
      </c>
      <c r="K15" s="38">
        <f>[1]Data!L9</f>
        <v>425.5</v>
      </c>
      <c r="L15" s="38">
        <f>[1]Data!M9</f>
        <v>660.2</v>
      </c>
      <c r="M15" s="38">
        <f>[1]Data!N9</f>
        <v>879</v>
      </c>
      <c r="N15" s="38">
        <f>[1]Data!O9</f>
        <v>1465.2</v>
      </c>
      <c r="O15" s="38">
        <f>[1]Data!P9</f>
        <v>1524.3</v>
      </c>
      <c r="P15" s="38">
        <f>[1]Data!Q9</f>
        <v>1475.5886796700001</v>
      </c>
      <c r="Q15" s="38">
        <f>[1]Data!R9</f>
        <v>1540.3</v>
      </c>
      <c r="R15" s="38">
        <f>[1]Data!S9</f>
        <v>1869.0555376500004</v>
      </c>
      <c r="S15" s="38">
        <f>[1]Data!T9</f>
        <v>1916.1756153200004</v>
      </c>
      <c r="T15" s="39">
        <f>[1]Data!U9</f>
        <v>1391.5280790600004</v>
      </c>
      <c r="U15" s="40">
        <f>[1]End!W55</f>
        <v>1625</v>
      </c>
      <c r="V15" s="41">
        <f>[1]End!X55</f>
        <v>1866</v>
      </c>
      <c r="W15" s="38">
        <f>[1]End!Y55</f>
        <v>2542</v>
      </c>
      <c r="X15" s="38">
        <f>[1]End!Z55</f>
        <v>2752</v>
      </c>
      <c r="Y15" s="38">
        <f>[1]End!AA55</f>
        <v>2800</v>
      </c>
    </row>
    <row r="16" spans="1:26">
      <c r="A16" s="42" t="s">
        <v>8</v>
      </c>
      <c r="B16" s="37">
        <f>[1]Data!C10</f>
        <v>676.3</v>
      </c>
      <c r="C16" s="37">
        <f>[1]Data!D10</f>
        <v>758.06092190494155</v>
      </c>
      <c r="D16" s="37">
        <f>[1]Data!E10</f>
        <v>812.47835001370709</v>
      </c>
      <c r="E16" s="37">
        <f>[1]Data!F10</f>
        <v>1364.5273036220797</v>
      </c>
      <c r="F16" s="37">
        <f>[1]Data!G10</f>
        <v>1499.5409657398575</v>
      </c>
      <c r="G16" s="37">
        <f>[1]Data!H10</f>
        <v>1606.3355256933789</v>
      </c>
      <c r="H16" s="37">
        <f>[1]Data!I10</f>
        <v>2024.0738489904809</v>
      </c>
      <c r="I16" s="37">
        <f>[1]Data!J10</f>
        <v>2125.0482078043251</v>
      </c>
      <c r="J16" s="37">
        <f>[1]Data!K10</f>
        <v>2682.334769367938</v>
      </c>
      <c r="K16" s="38">
        <f>[1]Data!L10</f>
        <v>3134.7542706529425</v>
      </c>
      <c r="L16" s="38">
        <f>[1]Data!M10</f>
        <v>3891.5376171666639</v>
      </c>
      <c r="M16" s="38">
        <f>[1]Data!N10</f>
        <v>4255.312602961184</v>
      </c>
      <c r="N16" s="38">
        <f>[1]Data!O10</f>
        <v>5447.5096120364033</v>
      </c>
      <c r="O16" s="38">
        <f>[1]Data!P10</f>
        <v>4951.613132586891</v>
      </c>
      <c r="P16" s="38">
        <f>[1]Data!Q10</f>
        <v>2342.8611945369735</v>
      </c>
      <c r="Q16" s="38">
        <f>[1]Data!R10</f>
        <v>4477.6848877481243</v>
      </c>
      <c r="R16" s="38">
        <f>[1]Data!S10</f>
        <v>6368.0046304216276</v>
      </c>
      <c r="S16" s="38">
        <f>[1]Data!T10</f>
        <v>7575.3920410728188</v>
      </c>
      <c r="T16" s="39">
        <f>[1]Data!U10</f>
        <v>6652.9117912514321</v>
      </c>
      <c r="U16" s="40">
        <f>[1]End!W56</f>
        <v>7564.61</v>
      </c>
      <c r="V16" s="41">
        <f>[1]End!X56</f>
        <v>8426.7369999999901</v>
      </c>
      <c r="W16" s="38">
        <f>[1]End!Y56</f>
        <v>9406.1110000000008</v>
      </c>
      <c r="X16" s="38">
        <f>[1]End!Z56</f>
        <v>10499.31</v>
      </c>
      <c r="Y16" s="38">
        <f>[1]End!AA56</f>
        <v>11637.59</v>
      </c>
    </row>
    <row r="17" spans="1:25">
      <c r="A17" s="36" t="s">
        <v>10</v>
      </c>
      <c r="B17" s="37">
        <f>SUM(B18:B19)</f>
        <v>421.8</v>
      </c>
      <c r="C17" s="37">
        <f t="shared" ref="C17:Y17" si="4">SUM(C18:C19)</f>
        <v>515.52421025317994</v>
      </c>
      <c r="D17" s="37">
        <f t="shared" si="4"/>
        <v>711.03006289400901</v>
      </c>
      <c r="E17" s="37">
        <f t="shared" si="4"/>
        <v>826.57405248296163</v>
      </c>
      <c r="F17" s="37">
        <f t="shared" si="4"/>
        <v>1080.2043594161651</v>
      </c>
      <c r="G17" s="37">
        <f t="shared" si="4"/>
        <v>1389.5785720944596</v>
      </c>
      <c r="H17" s="37">
        <f t="shared" si="4"/>
        <v>1632.551591336357</v>
      </c>
      <c r="I17" s="37">
        <f t="shared" si="4"/>
        <v>2179.3348135013293</v>
      </c>
      <c r="J17" s="37">
        <f t="shared" si="4"/>
        <v>2726.6030886452463</v>
      </c>
      <c r="K17" s="38">
        <f t="shared" si="4"/>
        <v>3100.1301298086701</v>
      </c>
      <c r="L17" s="38">
        <f t="shared" si="4"/>
        <v>3921.8671964595796</v>
      </c>
      <c r="M17" s="38">
        <f t="shared" si="4"/>
        <v>4532.1331130173403</v>
      </c>
      <c r="N17" s="38">
        <f t="shared" si="4"/>
        <v>5303.0302850538164</v>
      </c>
      <c r="O17" s="38">
        <f t="shared" si="4"/>
        <v>5459.2174274963854</v>
      </c>
      <c r="P17" s="38">
        <f>SUM(P18:P19)</f>
        <v>5348.9305352619376</v>
      </c>
      <c r="Q17" s="38">
        <f>SUM(Q18:Q19)</f>
        <v>7250.0407571394971</v>
      </c>
      <c r="R17" s="38">
        <f>SUM(R18:R19)</f>
        <v>8822.8507495902668</v>
      </c>
      <c r="S17" s="38">
        <f>SUM(S18:S19)</f>
        <v>9982.9554305380225</v>
      </c>
      <c r="T17" s="39">
        <f>SUM(T18:T19)</f>
        <v>11997.876488426005</v>
      </c>
      <c r="U17" s="40">
        <f t="shared" si="4"/>
        <v>14520.364000000001</v>
      </c>
      <c r="V17" s="41">
        <f t="shared" si="4"/>
        <v>17700.324000000001</v>
      </c>
      <c r="W17" s="38">
        <f t="shared" si="4"/>
        <v>21275.892</v>
      </c>
      <c r="X17" s="38">
        <f t="shared" si="4"/>
        <v>25590.25</v>
      </c>
      <c r="Y17" s="38">
        <f t="shared" si="4"/>
        <v>30863.03</v>
      </c>
    </row>
    <row r="18" spans="1:25">
      <c r="A18" s="42" t="s">
        <v>11</v>
      </c>
      <c r="B18" s="37">
        <f>[1]Data!C12</f>
        <v>320.53438322754704</v>
      </c>
      <c r="C18" s="37">
        <f>[1]Data!D12</f>
        <v>391.75731335317994</v>
      </c>
      <c r="D18" s="37">
        <f>[1]Data!E12</f>
        <v>489.08740792334237</v>
      </c>
      <c r="E18" s="37">
        <f>[1]Data!F12</f>
        <v>417.62463271584141</v>
      </c>
      <c r="F18" s="37">
        <f>[1]Data!G12</f>
        <v>655.54273043799287</v>
      </c>
      <c r="G18" s="37">
        <f>[1]Data!H12</f>
        <v>907.19116426554831</v>
      </c>
      <c r="H18" s="37">
        <f>[1]Data!I12</f>
        <v>982.31562151225432</v>
      </c>
      <c r="I18" s="37">
        <f>[1]Data!J12</f>
        <v>1319.1314243945376</v>
      </c>
      <c r="J18" s="37">
        <f>[1]Data!K12</f>
        <v>1777.4409663980778</v>
      </c>
      <c r="K18" s="37">
        <f>[1]Data!L12</f>
        <v>2073.2166450696759</v>
      </c>
      <c r="L18" s="37">
        <f>[1]Data!M12</f>
        <v>2665.6741933418093</v>
      </c>
      <c r="M18" s="38">
        <f>[1]Data!N12</f>
        <v>2956.1657498137502</v>
      </c>
      <c r="N18" s="38">
        <f>[1]Data!O12</f>
        <v>3479.4556831751083</v>
      </c>
      <c r="O18" s="38">
        <f>[1]Data!P12</f>
        <v>3586.5483667854865</v>
      </c>
      <c r="P18" s="38">
        <f>[1]Data!Q12</f>
        <v>3163.4526949014025</v>
      </c>
      <c r="Q18" s="38">
        <f>[1]Data!R12</f>
        <v>4389.5419037549282</v>
      </c>
      <c r="R18" s="38">
        <f>[1]Data!S12</f>
        <v>5475.9201094488271</v>
      </c>
      <c r="S18" s="38">
        <f>[1]Data!T12</f>
        <v>5782.5225200679506</v>
      </c>
      <c r="T18" s="39">
        <f>[1]Data!U12</f>
        <v>7068.5092053704811</v>
      </c>
      <c r="U18" s="40">
        <f>[1]End!W89</f>
        <v>8562.8310000000001</v>
      </c>
      <c r="V18" s="41">
        <f>[1]End!X89</f>
        <v>10560.45</v>
      </c>
      <c r="W18" s="38">
        <f>[1]End!Y89</f>
        <v>12763.65</v>
      </c>
      <c r="X18" s="38">
        <f>[1]End!Z89</f>
        <v>15444.58</v>
      </c>
      <c r="Y18" s="38">
        <f>[1]End!AA89</f>
        <v>18738.86</v>
      </c>
    </row>
    <row r="19" spans="1:25">
      <c r="A19" s="42" t="s">
        <v>12</v>
      </c>
      <c r="B19" s="37">
        <f>[1]Data!C13</f>
        <v>101.26561677245297</v>
      </c>
      <c r="C19" s="37">
        <f>[1]Data!D13</f>
        <v>123.76689690000001</v>
      </c>
      <c r="D19" s="37">
        <f>[1]Data!E13</f>
        <v>221.94265497066667</v>
      </c>
      <c r="E19" s="37">
        <f>[1]Data!F13</f>
        <v>408.94941976712016</v>
      </c>
      <c r="F19" s="37">
        <f>[1]Data!G13</f>
        <v>424.66162897817208</v>
      </c>
      <c r="G19" s="37">
        <f>[1]Data!H13</f>
        <v>482.38740782891136</v>
      </c>
      <c r="H19" s="37">
        <f>[1]Data!I13</f>
        <v>650.23596982410265</v>
      </c>
      <c r="I19" s="37">
        <f>[1]Data!J13</f>
        <v>860.20338910679152</v>
      </c>
      <c r="J19" s="37">
        <f>[1]Data!K13</f>
        <v>949.16212224716855</v>
      </c>
      <c r="K19" s="37">
        <f>[1]Data!L13</f>
        <v>1026.9134847389942</v>
      </c>
      <c r="L19" s="37">
        <f>[1]Data!M13</f>
        <v>1256.1930031177701</v>
      </c>
      <c r="M19" s="38">
        <f>[1]Data!N13</f>
        <v>1575.9673632035897</v>
      </c>
      <c r="N19" s="38">
        <f>[1]Data!O13</f>
        <v>1823.5746018787083</v>
      </c>
      <c r="O19" s="38">
        <f>[1]Data!P13</f>
        <v>1872.6690607108987</v>
      </c>
      <c r="P19" s="38">
        <f>[1]Data!Q13</f>
        <v>2185.4778403605351</v>
      </c>
      <c r="Q19" s="38">
        <f>[1]Data!R13</f>
        <v>2860.498853384569</v>
      </c>
      <c r="R19" s="38">
        <f>[1]Data!S13</f>
        <v>3346.9306401414397</v>
      </c>
      <c r="S19" s="38">
        <f>[1]Data!T13</f>
        <v>4200.4329104700719</v>
      </c>
      <c r="T19" s="39">
        <f>[1]Data!U13</f>
        <v>4929.3672830555233</v>
      </c>
      <c r="U19" s="40">
        <f>[1]End!W91</f>
        <v>5957.5330000000004</v>
      </c>
      <c r="V19" s="41">
        <f>[1]End!X91</f>
        <v>7139.8739999999998</v>
      </c>
      <c r="W19" s="38">
        <f>[1]End!Y91</f>
        <v>8512.2420000000002</v>
      </c>
      <c r="X19" s="38">
        <f>[1]End!Z91</f>
        <v>10145.67</v>
      </c>
      <c r="Y19" s="38">
        <f>[1]End!AA91</f>
        <v>12124.17</v>
      </c>
    </row>
    <row r="20" spans="1:25">
      <c r="A20" s="36" t="s">
        <v>13</v>
      </c>
      <c r="B20" s="37">
        <f t="shared" ref="B20:Y20" si="5">SUM(B21:B22)</f>
        <v>813.6</v>
      </c>
      <c r="C20" s="37">
        <f t="shared" si="5"/>
        <v>1252.24679197414</v>
      </c>
      <c r="D20" s="37">
        <f t="shared" si="5"/>
        <v>1919.5642794694199</v>
      </c>
      <c r="E20" s="37">
        <f t="shared" si="5"/>
        <v>1863.5976256209958</v>
      </c>
      <c r="F20" s="37">
        <f t="shared" si="5"/>
        <v>2159.5638944364518</v>
      </c>
      <c r="G20" s="37">
        <f t="shared" si="5"/>
        <v>2397.1121621789721</v>
      </c>
      <c r="H20" s="37">
        <f t="shared" si="5"/>
        <v>2594.0875683304921</v>
      </c>
      <c r="I20" s="37">
        <f t="shared" si="5"/>
        <v>3161.3327742567699</v>
      </c>
      <c r="J20" s="37">
        <f t="shared" si="5"/>
        <v>3975.6325429784843</v>
      </c>
      <c r="K20" s="38">
        <f t="shared" si="5"/>
        <v>4733.5716138937378</v>
      </c>
      <c r="L20" s="38">
        <f t="shared" si="5"/>
        <v>5992.6561510150359</v>
      </c>
      <c r="M20" s="38">
        <f t="shared" si="5"/>
        <v>7862.5554902909798</v>
      </c>
      <c r="N20" s="38">
        <f t="shared" si="5"/>
        <v>9847.9938516052935</v>
      </c>
      <c r="O20" s="38">
        <f t="shared" si="5"/>
        <v>11140.396117670589</v>
      </c>
      <c r="P20" s="38">
        <f t="shared" si="5"/>
        <v>8801.2707896034299</v>
      </c>
      <c r="Q20" s="38">
        <f t="shared" si="5"/>
        <v>10945.125023764076</v>
      </c>
      <c r="R20" s="38">
        <f t="shared" si="5"/>
        <v>13334.191986040576</v>
      </c>
      <c r="S20" s="38">
        <f t="shared" si="5"/>
        <v>15124.251535265004</v>
      </c>
      <c r="T20" s="39">
        <f t="shared" si="5"/>
        <v>15475.186096793102</v>
      </c>
      <c r="U20" s="40">
        <f t="shared" si="5"/>
        <v>18512.718000000001</v>
      </c>
      <c r="V20" s="41">
        <f t="shared" si="5"/>
        <v>21600.145</v>
      </c>
      <c r="W20" s="38">
        <f t="shared" si="5"/>
        <v>25270.989999999987</v>
      </c>
      <c r="X20" s="38">
        <f t="shared" si="5"/>
        <v>29592.308000000001</v>
      </c>
      <c r="Y20" s="38">
        <f t="shared" si="5"/>
        <v>34617.081999999995</v>
      </c>
    </row>
    <row r="21" spans="1:25">
      <c r="A21" s="42" t="s">
        <v>11</v>
      </c>
      <c r="B21" s="37">
        <f>[1]Data!C15</f>
        <v>736.75126129010891</v>
      </c>
      <c r="C21" s="37">
        <f>[1]Data!D15</f>
        <v>1133.96558927414</v>
      </c>
      <c r="D21" s="37">
        <f>[1]Data!E15</f>
        <v>1509.6963998384199</v>
      </c>
      <c r="E21" s="37">
        <f>[1]Data!F15</f>
        <v>1382.4990982778604</v>
      </c>
      <c r="F21" s="37">
        <f>[1]Data!G15</f>
        <v>1738.890356242294</v>
      </c>
      <c r="G21" s="37">
        <f>[1]Data!H15</f>
        <v>2017.9178395494271</v>
      </c>
      <c r="H21" s="37">
        <f>[1]Data!I15</f>
        <v>2103.4243905956055</v>
      </c>
      <c r="I21" s="37">
        <f>[1]Data!J15</f>
        <v>2378.9149853082913</v>
      </c>
      <c r="J21" s="37">
        <f>[1]Data!K15</f>
        <v>3142.046280268692</v>
      </c>
      <c r="K21" s="37">
        <f>[1]Data!L15</f>
        <v>3813.9212328264807</v>
      </c>
      <c r="L21" s="37">
        <f>[1]Data!M15</f>
        <v>4861.2449208423823</v>
      </c>
      <c r="M21" s="38">
        <f>[1]Data!N15</f>
        <v>6573.8187047472602</v>
      </c>
      <c r="N21" s="38">
        <f>[1]Data!O15</f>
        <v>8295.1604542026762</v>
      </c>
      <c r="O21" s="38">
        <f>[1]Data!P15</f>
        <v>9303.7230702958805</v>
      </c>
      <c r="P21" s="38">
        <f>[1]Data!Q15</f>
        <v>7172.8592218925978</v>
      </c>
      <c r="Q21" s="38">
        <f>[1]Data!R15</f>
        <v>9007.0068653685157</v>
      </c>
      <c r="R21" s="38">
        <f>[1]Data!S15</f>
        <v>11217.242021994531</v>
      </c>
      <c r="S21" s="38">
        <f>[1]Data!T15</f>
        <v>12742.428979494494</v>
      </c>
      <c r="T21" s="39">
        <f>[1]Data!U15</f>
        <v>12881.71099900974</v>
      </c>
      <c r="U21" s="40">
        <f>[1]End!W48</f>
        <v>15260.98</v>
      </c>
      <c r="V21" s="41">
        <f>[1]End!X48</f>
        <v>17858.12</v>
      </c>
      <c r="W21" s="38">
        <f>[1]End!Y48</f>
        <v>20926.009999999998</v>
      </c>
      <c r="X21" s="38">
        <f>[1]End!Z48</f>
        <v>24545.72</v>
      </c>
      <c r="Y21" s="38">
        <f>[1]End!AA48</f>
        <v>28751.69</v>
      </c>
    </row>
    <row r="22" spans="1:25">
      <c r="A22" s="42" t="s">
        <v>12</v>
      </c>
      <c r="B22" s="37">
        <f>[1]Data!C16</f>
        <v>76.848738709891109</v>
      </c>
      <c r="C22" s="37">
        <f>[1]Data!D16</f>
        <v>118.28120269999999</v>
      </c>
      <c r="D22" s="37">
        <f>[1]Data!E16</f>
        <v>409.86787963099994</v>
      </c>
      <c r="E22" s="37">
        <f>[1]Data!F16</f>
        <v>481.09852734313534</v>
      </c>
      <c r="F22" s="37">
        <f>[1]Data!G16</f>
        <v>420.67353819415769</v>
      </c>
      <c r="G22" s="37">
        <f>[1]Data!H16</f>
        <v>379.1943226295449</v>
      </c>
      <c r="H22" s="37">
        <f>[1]Data!I16</f>
        <v>490.66317773488686</v>
      </c>
      <c r="I22" s="37">
        <f>[1]Data!J16</f>
        <v>782.4177889484788</v>
      </c>
      <c r="J22" s="37">
        <f>[1]Data!K16</f>
        <v>833.58626270979221</v>
      </c>
      <c r="K22" s="37">
        <f>[1]Data!L16</f>
        <v>919.65038106725706</v>
      </c>
      <c r="L22" s="37">
        <f>[1]Data!M16</f>
        <v>1131.4112301726539</v>
      </c>
      <c r="M22" s="38">
        <f>[1]Data!N16</f>
        <v>1288.7367855437194</v>
      </c>
      <c r="N22" s="38">
        <f>[1]Data!O16</f>
        <v>1552.8333974026164</v>
      </c>
      <c r="O22" s="38">
        <f>[1]Data!P16</f>
        <v>1836.6730473747093</v>
      </c>
      <c r="P22" s="38">
        <f>[1]Data!Q16</f>
        <v>1628.4115677108323</v>
      </c>
      <c r="Q22" s="38">
        <f>[1]Data!R16</f>
        <v>1938.1181583955608</v>
      </c>
      <c r="R22" s="38">
        <f>[1]Data!S16</f>
        <v>2116.9499640460444</v>
      </c>
      <c r="S22" s="38">
        <f>[1]Data!T16</f>
        <v>2381.8225557705096</v>
      </c>
      <c r="T22" s="39">
        <f>[1]Data!U16</f>
        <v>2593.4750977833637</v>
      </c>
      <c r="U22" s="40">
        <f>[1]End!W50</f>
        <v>3251.7379999999998</v>
      </c>
      <c r="V22" s="41">
        <f>[1]End!X50</f>
        <v>3742.0250000000001</v>
      </c>
      <c r="W22" s="38">
        <f>[1]End!Y50</f>
        <v>4344.9799999999896</v>
      </c>
      <c r="X22" s="38">
        <f>[1]End!Z50</f>
        <v>5046.5879999999997</v>
      </c>
      <c r="Y22" s="38">
        <f>[1]End!AA50</f>
        <v>5865.3919999999998</v>
      </c>
    </row>
    <row r="23" spans="1:25">
      <c r="A23" s="26" t="s">
        <v>14</v>
      </c>
      <c r="B23" s="37">
        <f>B11+B14+B17-B20</f>
        <v>2497</v>
      </c>
      <c r="C23" s="37">
        <f t="shared" ref="C23:Y23" si="6">C11+C14+C17-C20</f>
        <v>3868.4754068725233</v>
      </c>
      <c r="D23" s="37">
        <f t="shared" si="6"/>
        <v>4554.9267445490168</v>
      </c>
      <c r="E23" s="37">
        <f t="shared" si="6"/>
        <v>5022.1027219486132</v>
      </c>
      <c r="F23" s="37">
        <f t="shared" si="6"/>
        <v>5668.6959477245236</v>
      </c>
      <c r="G23" s="37">
        <f t="shared" si="6"/>
        <v>6043.0568703388653</v>
      </c>
      <c r="H23" s="37">
        <f t="shared" si="6"/>
        <v>6673.9981098035269</v>
      </c>
      <c r="I23" s="37">
        <f t="shared" si="6"/>
        <v>7456.0259600321851</v>
      </c>
      <c r="J23" s="37">
        <f t="shared" si="6"/>
        <v>8564.0927813659673</v>
      </c>
      <c r="K23" s="38">
        <f t="shared" si="6"/>
        <v>9824.2954789006544</v>
      </c>
      <c r="L23" s="38">
        <f t="shared" si="6"/>
        <v>11620.942438490816</v>
      </c>
      <c r="M23" s="38">
        <f t="shared" si="6"/>
        <v>13789.913218215348</v>
      </c>
      <c r="N23" s="38">
        <f t="shared" si="6"/>
        <v>16993.778789722528</v>
      </c>
      <c r="O23" s="38">
        <f t="shared" si="6"/>
        <v>19074.852303629592</v>
      </c>
      <c r="P23" s="38">
        <f t="shared" si="6"/>
        <v>17985.954595150855</v>
      </c>
      <c r="Q23" s="38">
        <f t="shared" si="6"/>
        <v>20743.364248842241</v>
      </c>
      <c r="R23" s="38">
        <f t="shared" si="6"/>
        <v>24343.986583464648</v>
      </c>
      <c r="S23" s="38">
        <f t="shared" si="6"/>
        <v>26167.283503255796</v>
      </c>
      <c r="T23" s="39">
        <f t="shared" si="6"/>
        <v>26847.354249055072</v>
      </c>
      <c r="U23" s="40">
        <f t="shared" si="6"/>
        <v>29176.366000000002</v>
      </c>
      <c r="V23" s="41">
        <f t="shared" si="6"/>
        <v>31860.585999999992</v>
      </c>
      <c r="W23" s="38">
        <f t="shared" si="6"/>
        <v>34957.433000000019</v>
      </c>
      <c r="X23" s="38">
        <f t="shared" si="6"/>
        <v>38355.301999999996</v>
      </c>
      <c r="Y23" s="38">
        <f t="shared" si="6"/>
        <v>41881.118000000002</v>
      </c>
    </row>
    <row r="24" spans="1:25">
      <c r="A24" s="36" t="s">
        <v>15</v>
      </c>
      <c r="B24" s="37">
        <f>SUM(B25:B26)</f>
        <v>-78.183479444444473</v>
      </c>
      <c r="C24" s="37">
        <f t="shared" ref="C24:Y24" si="7">SUM(C25:C26)</f>
        <v>-88.94879795429668</v>
      </c>
      <c r="D24" s="37">
        <f t="shared" si="7"/>
        <v>165.23905081492123</v>
      </c>
      <c r="E24" s="37">
        <f t="shared" si="7"/>
        <v>265.65468148063013</v>
      </c>
      <c r="F24" s="37">
        <f t="shared" si="7"/>
        <v>297.26056103320565</v>
      </c>
      <c r="G24" s="37">
        <f t="shared" si="7"/>
        <v>73.491088950694134</v>
      </c>
      <c r="H24" s="37">
        <f t="shared" si="7"/>
        <v>41.457790490076675</v>
      </c>
      <c r="I24" s="37">
        <f t="shared" si="7"/>
        <v>25.295588270129926</v>
      </c>
      <c r="J24" s="37">
        <f t="shared" si="7"/>
        <v>28.586074473017774</v>
      </c>
      <c r="K24" s="38">
        <f t="shared" si="7"/>
        <v>149.58588371353227</v>
      </c>
      <c r="L24" s="38">
        <f t="shared" si="7"/>
        <v>111.61657241136507</v>
      </c>
      <c r="M24" s="38">
        <f t="shared" si="7"/>
        <v>287.97530002823936</v>
      </c>
      <c r="N24" s="38">
        <f t="shared" si="7"/>
        <v>61.497104903917176</v>
      </c>
      <c r="O24" s="38">
        <f t="shared" si="7"/>
        <v>-86.760681801046374</v>
      </c>
      <c r="P24" s="38">
        <f t="shared" si="7"/>
        <v>-69.008343028565633</v>
      </c>
      <c r="Q24" s="38">
        <f t="shared" si="7"/>
        <v>-382.69244557812198</v>
      </c>
      <c r="R24" s="38">
        <f t="shared" si="7"/>
        <v>-713.17402505055497</v>
      </c>
      <c r="S24" s="38">
        <f t="shared" si="7"/>
        <v>-242.42151748348113</v>
      </c>
      <c r="T24" s="39">
        <f t="shared" si="7"/>
        <v>-507.17258884316982</v>
      </c>
      <c r="U24" s="40">
        <f t="shared" si="7"/>
        <v>-814.29</v>
      </c>
      <c r="V24" s="41">
        <f t="shared" si="7"/>
        <v>-1025.5800000000002</v>
      </c>
      <c r="W24" s="38">
        <f t="shared" si="7"/>
        <v>-1137.3530000000001</v>
      </c>
      <c r="X24" s="38">
        <f t="shared" si="7"/>
        <v>-1311.8700000000001</v>
      </c>
      <c r="Y24" s="38">
        <f t="shared" si="7"/>
        <v>-1533.7729999999999</v>
      </c>
    </row>
    <row r="25" spans="1:25">
      <c r="A25" s="42" t="s">
        <v>7</v>
      </c>
      <c r="B25" s="37">
        <f>-[1]Budget!B23</f>
        <v>-1</v>
      </c>
      <c r="C25" s="37">
        <f>-[1]Budget!C23</f>
        <v>-45.9</v>
      </c>
      <c r="D25" s="37">
        <f>-[1]Budget!D23</f>
        <v>-47.1</v>
      </c>
      <c r="E25" s="37">
        <f>-[1]Budget!E23</f>
        <v>-49.549900000000001</v>
      </c>
      <c r="F25" s="37">
        <f>-[1]Budget!F23</f>
        <v>-78.599900000000005</v>
      </c>
      <c r="G25" s="37">
        <f>-[1]Budget!G23</f>
        <v>-72.695217999999997</v>
      </c>
      <c r="H25" s="37">
        <f>-[1]Budget!H23</f>
        <v>-51.271900000000002</v>
      </c>
      <c r="I25" s="37">
        <f>-[1]Budget!I23</f>
        <v>-66.7</v>
      </c>
      <c r="J25" s="37">
        <f>-[1]Budget!J23</f>
        <v>-73.400000000000006</v>
      </c>
      <c r="K25" s="38">
        <f>-[1]Budget!K23</f>
        <v>-48.501999999999995</v>
      </c>
      <c r="L25" s="38">
        <f>-[1]Budget!L23</f>
        <v>-38.5</v>
      </c>
      <c r="M25" s="38">
        <f>-[1]Budget!M23</f>
        <v>-36</v>
      </c>
      <c r="N25" s="38">
        <f>-[1]Budget!N23</f>
        <v>-38.86</v>
      </c>
      <c r="O25" s="38">
        <f>-[1]Budget!O23</f>
        <v>-64.3</v>
      </c>
      <c r="P25" s="38">
        <f>-[1]Budget!P23</f>
        <v>-112.92656495999999</v>
      </c>
      <c r="Q25" s="38">
        <f>-[1]Budget!Q23</f>
        <v>-132.5</v>
      </c>
      <c r="R25" s="38">
        <f>-[1]Budget!R23</f>
        <v>-181.45332045000001</v>
      </c>
      <c r="S25" s="38">
        <f>-[1]Budget!S23</f>
        <v>-132.62710454999998</v>
      </c>
      <c r="T25" s="39">
        <f>-[1]Budget!T23</f>
        <v>-134.26726277</v>
      </c>
      <c r="U25" s="40">
        <f>-[1]Budget!U23</f>
        <v>-191</v>
      </c>
      <c r="V25" s="41">
        <f>-[1]Budget!V23</f>
        <v>-193</v>
      </c>
      <c r="W25" s="38">
        <f>-[1]Budget!W23</f>
        <v>-153</v>
      </c>
      <c r="X25" s="38">
        <f>-[1]Budget!X23</f>
        <v>-155</v>
      </c>
      <c r="Y25" s="38">
        <f>-[1]Budget!Y23</f>
        <v>-160</v>
      </c>
    </row>
    <row r="26" spans="1:25">
      <c r="A26" s="42" t="s">
        <v>8</v>
      </c>
      <c r="B26" s="37">
        <f>([1]Data!C127-[1]Data!C130)*[1]Data!C237</f>
        <v>-77.183479444444473</v>
      </c>
      <c r="C26" s="37">
        <f>([1]Data!D127-[1]Data!D130)*[1]Data!D237</f>
        <v>-43.048797954296674</v>
      </c>
      <c r="D26" s="37">
        <f>([1]Data!E127-[1]Data!E130)*[1]Data!E237</f>
        <v>212.33905081492122</v>
      </c>
      <c r="E26" s="37">
        <f>([1]Data!F127-[1]Data!F130)*[1]Data!F237</f>
        <v>315.20458148063011</v>
      </c>
      <c r="F26" s="37">
        <f>([1]Data!G127-[1]Data!G130)*[1]Data!G237</f>
        <v>375.86046103320564</v>
      </c>
      <c r="G26" s="37">
        <f>([1]Data!H127-[1]Data!H130)*[1]Data!H237</f>
        <v>146.18630695069413</v>
      </c>
      <c r="H26" s="37">
        <f>([1]Data!I127-[1]Data!I130)*[1]Data!I237</f>
        <v>92.729690490076678</v>
      </c>
      <c r="I26" s="37">
        <f>([1]Data!J127-[1]Data!J130)*[1]Data!J237</f>
        <v>91.995588270129929</v>
      </c>
      <c r="J26" s="37">
        <f>([1]Data!K127-[1]Data!K130)*[1]Data!K237</f>
        <v>101.98607447301778</v>
      </c>
      <c r="K26" s="37">
        <f>([1]Data!L127-[1]Data!L130)*[1]Data!L237</f>
        <v>198.08788371353225</v>
      </c>
      <c r="L26" s="37">
        <f>([1]Data!M127-[1]Data!M130)*[1]Data!M237</f>
        <v>150.11657241136507</v>
      </c>
      <c r="M26" s="38">
        <f>([1]Data!N127-[1]Data!N130)*[1]Data!N237</f>
        <v>323.97530002823936</v>
      </c>
      <c r="N26" s="38">
        <f>([1]Data!O127-[1]Data!O130)*[1]Data!O237</f>
        <v>100.35710490391718</v>
      </c>
      <c r="O26" s="38">
        <f>([1]Data!P127-[1]Data!P130)*[1]Data!P237</f>
        <v>-22.460681801046373</v>
      </c>
      <c r="P26" s="38">
        <f>([1]Data!Q127-[1]Data!Q130)*[1]Data!Q237</f>
        <v>43.918221931434353</v>
      </c>
      <c r="Q26" s="38">
        <f>([1]Data!R127-[1]Data!R130)*[1]Data!R237</f>
        <v>-250.19244557812198</v>
      </c>
      <c r="R26" s="38">
        <f>([1]Data!S127-[1]Data!S130)*[1]Data!S237</f>
        <v>-531.720704600555</v>
      </c>
      <c r="S26" s="38">
        <f>([1]Data!T127-[1]Data!T130)*[1]Data!T237</f>
        <v>-109.79441293348114</v>
      </c>
      <c r="T26" s="39">
        <f>([1]Data!U127-[1]Data!U130)*[1]Data!U237</f>
        <v>-372.90532607316982</v>
      </c>
      <c r="U26" s="40">
        <f>[1]End!W28-[1]End!W54</f>
        <v>-623.29</v>
      </c>
      <c r="V26" s="41">
        <f>[1]End!X28-[1]End!X54</f>
        <v>-832.58000000000015</v>
      </c>
      <c r="W26" s="38">
        <f>[1]End!Y28-[1]End!Y54</f>
        <v>-984.35300000000007</v>
      </c>
      <c r="X26" s="38">
        <f>[1]End!Z28-[1]End!Z54</f>
        <v>-1156.8700000000001</v>
      </c>
      <c r="Y26" s="38">
        <f>[1]End!AA28-[1]End!AA54</f>
        <v>-1373.7729999999999</v>
      </c>
    </row>
    <row r="27" spans="1:25">
      <c r="A27" s="26" t="s">
        <v>16</v>
      </c>
      <c r="B27" s="37">
        <f>B23+B24</f>
        <v>2418.8165205555556</v>
      </c>
      <c r="C27" s="37">
        <f t="shared" ref="C27:Y27" si="8">C23+C24</f>
        <v>3779.5266089182264</v>
      </c>
      <c r="D27" s="37">
        <f t="shared" si="8"/>
        <v>4720.1657953639378</v>
      </c>
      <c r="E27" s="37">
        <f t="shared" si="8"/>
        <v>5287.7574034292429</v>
      </c>
      <c r="F27" s="37">
        <f t="shared" si="8"/>
        <v>5965.9565087577294</v>
      </c>
      <c r="G27" s="37">
        <f t="shared" si="8"/>
        <v>6116.5479592895599</v>
      </c>
      <c r="H27" s="37">
        <f t="shared" si="8"/>
        <v>6715.4559002936039</v>
      </c>
      <c r="I27" s="37">
        <f t="shared" si="8"/>
        <v>7481.321548302315</v>
      </c>
      <c r="J27" s="37">
        <f t="shared" si="8"/>
        <v>8592.6788558389853</v>
      </c>
      <c r="K27" s="38">
        <f t="shared" si="8"/>
        <v>9973.8813626141873</v>
      </c>
      <c r="L27" s="38">
        <f t="shared" si="8"/>
        <v>11732.559010902181</v>
      </c>
      <c r="M27" s="38">
        <f t="shared" si="8"/>
        <v>14077.888518243588</v>
      </c>
      <c r="N27" s="38">
        <f t="shared" si="8"/>
        <v>17055.275894626444</v>
      </c>
      <c r="O27" s="38">
        <f t="shared" si="8"/>
        <v>18988.091621828546</v>
      </c>
      <c r="P27" s="38">
        <f t="shared" si="8"/>
        <v>17916.946252122289</v>
      </c>
      <c r="Q27" s="38">
        <f t="shared" si="8"/>
        <v>20360.671803264118</v>
      </c>
      <c r="R27" s="38">
        <f t="shared" si="8"/>
        <v>23630.812558414094</v>
      </c>
      <c r="S27" s="38">
        <f t="shared" si="8"/>
        <v>25924.861985772313</v>
      </c>
      <c r="T27" s="39">
        <f t="shared" si="8"/>
        <v>26340.181660211903</v>
      </c>
      <c r="U27" s="40">
        <f t="shared" si="8"/>
        <v>28362.076000000001</v>
      </c>
      <c r="V27" s="41">
        <f t="shared" si="8"/>
        <v>30835.00599999999</v>
      </c>
      <c r="W27" s="38">
        <f t="shared" si="8"/>
        <v>33820.080000000016</v>
      </c>
      <c r="X27" s="38">
        <f t="shared" si="8"/>
        <v>37043.431999999993</v>
      </c>
      <c r="Y27" s="38">
        <f t="shared" si="8"/>
        <v>40347.345000000001</v>
      </c>
    </row>
    <row r="28" spans="1:25">
      <c r="A28" s="36" t="s">
        <v>17</v>
      </c>
      <c r="B28" s="37">
        <f>SUM(B29:B30)</f>
        <v>146.76608666666669</v>
      </c>
      <c r="C28" s="37">
        <f t="shared" ref="C28:Y28" si="9">SUM(C29:C30)</f>
        <v>106.21077254378761</v>
      </c>
      <c r="D28" s="37">
        <f t="shared" si="9"/>
        <v>254.73706184929756</v>
      </c>
      <c r="E28" s="37">
        <f t="shared" si="9"/>
        <v>289.95072609535976</v>
      </c>
      <c r="F28" s="37">
        <f t="shared" si="9"/>
        <v>396.2619791119626</v>
      </c>
      <c r="G28" s="37">
        <f t="shared" si="9"/>
        <v>493.84812954506464</v>
      </c>
      <c r="H28" s="37">
        <f t="shared" si="9"/>
        <v>473.79484795496052</v>
      </c>
      <c r="I28" s="37">
        <f t="shared" si="9"/>
        <v>474.89646053871627</v>
      </c>
      <c r="J28" s="37">
        <f t="shared" si="9"/>
        <v>386.16716476893265</v>
      </c>
      <c r="K28" s="38">
        <f t="shared" si="9"/>
        <v>793.21391152416118</v>
      </c>
      <c r="L28" s="38">
        <f t="shared" si="9"/>
        <v>650.72015124212771</v>
      </c>
      <c r="M28" s="38">
        <f t="shared" si="9"/>
        <v>930.85760122374745</v>
      </c>
      <c r="N28" s="38">
        <f t="shared" si="9"/>
        <v>1150.1573987883819</v>
      </c>
      <c r="O28" s="38">
        <f t="shared" si="9"/>
        <v>1580.2242568301822</v>
      </c>
      <c r="P28" s="38">
        <f t="shared" si="9"/>
        <v>1616.2426791652924</v>
      </c>
      <c r="Q28" s="38">
        <f t="shared" si="9"/>
        <v>1957.7896801325448</v>
      </c>
      <c r="R28" s="38">
        <f t="shared" si="9"/>
        <v>2240.7904951498713</v>
      </c>
      <c r="S28" s="38">
        <f t="shared" si="9"/>
        <v>2324.3158218590361</v>
      </c>
      <c r="T28" s="39">
        <f t="shared" si="9"/>
        <v>2437.8148138533725</v>
      </c>
      <c r="U28" s="40">
        <f t="shared" si="9"/>
        <v>2345.404</v>
      </c>
      <c r="V28" s="41">
        <f t="shared" si="9"/>
        <v>2427.241</v>
      </c>
      <c r="W28" s="38">
        <f t="shared" si="9"/>
        <v>2457.2330000000002</v>
      </c>
      <c r="X28" s="38">
        <f t="shared" si="9"/>
        <v>2445.3180000000002</v>
      </c>
      <c r="Y28" s="38">
        <f t="shared" si="9"/>
        <v>2426.4609999999998</v>
      </c>
    </row>
    <row r="29" spans="1:25">
      <c r="A29" s="42" t="s">
        <v>7</v>
      </c>
      <c r="B29" s="37">
        <f>[1]Data!C59-[1]Data!C71</f>
        <v>71</v>
      </c>
      <c r="C29" s="37">
        <f>[1]Data!D59-[1]Data!D71</f>
        <v>71.494</v>
      </c>
      <c r="D29" s="37">
        <f>[1]Data!E59-[1]Data!E71</f>
        <v>24.368000000000002</v>
      </c>
      <c r="E29" s="37">
        <f>[1]Data!F59-[1]Data!F71</f>
        <v>30.436</v>
      </c>
      <c r="F29" s="37">
        <f>[1]Data!G59-[1]Data!G71</f>
        <v>49.345000000000006</v>
      </c>
      <c r="G29" s="37">
        <f>[1]Data!H59-[1]Data!H71</f>
        <v>14.096</v>
      </c>
      <c r="H29" s="37">
        <f>[1]Data!I59-[1]Data!I71</f>
        <v>47.954999999999998</v>
      </c>
      <c r="I29" s="37">
        <f>[1]Data!J59-[1]Data!J71</f>
        <v>22.602</v>
      </c>
      <c r="J29" s="37">
        <f>[1]Data!K59-[1]Data!K71</f>
        <v>48.408000000000001</v>
      </c>
      <c r="K29" s="38">
        <f>[1]Data!L59-[1]Data!L71</f>
        <v>124.7</v>
      </c>
      <c r="L29" s="38">
        <f>[1]Data!M59-[1]Data!M71</f>
        <v>99.8</v>
      </c>
      <c r="M29" s="38">
        <f>[1]Data!N59-[1]Data!N71</f>
        <v>160.79999999999998</v>
      </c>
      <c r="N29" s="38">
        <f>[1]Data!O59-[1]Data!O71</f>
        <v>88.6</v>
      </c>
      <c r="O29" s="38">
        <f>[1]Data!P59-[1]Data!P71</f>
        <v>604.87071030000004</v>
      </c>
      <c r="P29" s="38">
        <f>[1]Data!Q59-[1]Data!Q71</f>
        <v>374.22271671999988</v>
      </c>
      <c r="Q29" s="38">
        <f>[1]Data!R59-[1]Data!R71</f>
        <v>458.88000000000017</v>
      </c>
      <c r="R29" s="38">
        <f>[1]Data!S59-[1]Data!S71</f>
        <v>210.63950461000019</v>
      </c>
      <c r="S29" s="38">
        <f>[1]Data!T59-[1]Data!T71</f>
        <v>254.1541269800002</v>
      </c>
      <c r="T29" s="39">
        <f>[1]Data!U59-[1]Data!U71</f>
        <v>223.99618386999987</v>
      </c>
      <c r="U29" s="40">
        <f>[1]End!W47-[1]End!W26</f>
        <v>128</v>
      </c>
      <c r="V29" s="41">
        <f>[1]End!X47-[1]End!X26</f>
        <v>197</v>
      </c>
      <c r="W29" s="38">
        <f>[1]End!Y47-[1]End!Y26</f>
        <v>185</v>
      </c>
      <c r="X29" s="38">
        <f>[1]End!Z47-[1]End!Z26</f>
        <v>144</v>
      </c>
      <c r="Y29" s="38">
        <f>[1]End!AA47-[1]End!AA26</f>
        <v>123</v>
      </c>
    </row>
    <row r="30" spans="1:25">
      <c r="A30" s="42" t="s">
        <v>8</v>
      </c>
      <c r="B30" s="37">
        <f>[1]Data!C133*[1]Data!C237</f>
        <v>75.766086666666681</v>
      </c>
      <c r="C30" s="37">
        <f>[1]Data!D133*[1]Data!D237</f>
        <v>34.71677254378762</v>
      </c>
      <c r="D30" s="37">
        <f>[1]Data!E133*[1]Data!E237</f>
        <v>230.36906184929757</v>
      </c>
      <c r="E30" s="37">
        <f>[1]Data!F133*[1]Data!F237</f>
        <v>259.51472609535978</v>
      </c>
      <c r="F30" s="37">
        <f>[1]Data!G133*[1]Data!G237</f>
        <v>346.91697911196258</v>
      </c>
      <c r="G30" s="37">
        <f>[1]Data!H133*[1]Data!H237</f>
        <v>479.75212954506463</v>
      </c>
      <c r="H30" s="37">
        <f>[1]Data!I133*[1]Data!I237</f>
        <v>425.83984795496053</v>
      </c>
      <c r="I30" s="37">
        <f>[1]Data!J133*[1]Data!J237</f>
        <v>452.29446053871629</v>
      </c>
      <c r="J30" s="37">
        <f>[1]Data!K133*[1]Data!K237</f>
        <v>337.75916476893264</v>
      </c>
      <c r="K30" s="38">
        <f>[1]Data!L133*[1]Data!L237</f>
        <v>668.51391152416113</v>
      </c>
      <c r="L30" s="38">
        <f>[1]Data!M133*[1]Data!M237</f>
        <v>550.92015124212776</v>
      </c>
      <c r="M30" s="38">
        <f>[1]Data!N133*[1]Data!N237</f>
        <v>770.0576012237475</v>
      </c>
      <c r="N30" s="38">
        <f>[1]Data!O133*[1]Data!O237</f>
        <v>1061.557398788382</v>
      </c>
      <c r="O30" s="38">
        <f>[1]Data!P133*[1]Data!P237</f>
        <v>975.35354653018214</v>
      </c>
      <c r="P30" s="38">
        <f>[1]Data!Q133*[1]Data!Q237</f>
        <v>1242.0199624452925</v>
      </c>
      <c r="Q30" s="38">
        <f>[1]Data!R133*[1]Data!R237</f>
        <v>1498.9096801325447</v>
      </c>
      <c r="R30" s="38">
        <f>[1]Data!S133*[1]Data!S237</f>
        <v>2030.1509905398709</v>
      </c>
      <c r="S30" s="38">
        <f>[1]Data!T133*[1]Data!T237</f>
        <v>2070.1616948790361</v>
      </c>
      <c r="T30" s="39">
        <f>[1]Data!U133*[1]Data!U237</f>
        <v>2213.8186299833724</v>
      </c>
      <c r="U30" s="40">
        <f>[1]End!W87</f>
        <v>2217.404</v>
      </c>
      <c r="V30" s="41">
        <f>[1]End!X87</f>
        <v>2230.241</v>
      </c>
      <c r="W30" s="38">
        <f>[1]End!Y87</f>
        <v>2272.2330000000002</v>
      </c>
      <c r="X30" s="38">
        <f>[1]End!Z87</f>
        <v>2301.3180000000002</v>
      </c>
      <c r="Y30" s="38">
        <f>[1]End!AA87</f>
        <v>2303.4609999999998</v>
      </c>
    </row>
    <row r="31" spans="1:25">
      <c r="A31" s="26" t="s">
        <v>18</v>
      </c>
      <c r="B31" s="37">
        <f>SUM(B27,B28)</f>
        <v>2565.5826072222221</v>
      </c>
      <c r="C31" s="37">
        <f t="shared" ref="C31:Y31" si="10">SUM(C27,C28)</f>
        <v>3885.7373814620141</v>
      </c>
      <c r="D31" s="37">
        <f t="shared" si="10"/>
        <v>4974.9028572132356</v>
      </c>
      <c r="E31" s="37">
        <f t="shared" si="10"/>
        <v>5577.7081295246026</v>
      </c>
      <c r="F31" s="37">
        <f t="shared" si="10"/>
        <v>6362.2184878696917</v>
      </c>
      <c r="G31" s="37">
        <f t="shared" si="10"/>
        <v>6610.3960888346246</v>
      </c>
      <c r="H31" s="37">
        <f t="shared" si="10"/>
        <v>7189.2507482485644</v>
      </c>
      <c r="I31" s="37">
        <f t="shared" si="10"/>
        <v>7956.2180088410314</v>
      </c>
      <c r="J31" s="37">
        <f t="shared" si="10"/>
        <v>8978.846020607918</v>
      </c>
      <c r="K31" s="38">
        <f t="shared" si="10"/>
        <v>10767.095274138348</v>
      </c>
      <c r="L31" s="38">
        <f t="shared" si="10"/>
        <v>12383.279162144308</v>
      </c>
      <c r="M31" s="38">
        <f t="shared" si="10"/>
        <v>15008.746119467336</v>
      </c>
      <c r="N31" s="38">
        <f t="shared" si="10"/>
        <v>18205.433293414826</v>
      </c>
      <c r="O31" s="38">
        <f t="shared" si="10"/>
        <v>20568.315878658726</v>
      </c>
      <c r="P31" s="38">
        <f t="shared" si="10"/>
        <v>19533.188931287579</v>
      </c>
      <c r="Q31" s="38">
        <f t="shared" si="10"/>
        <v>22318.461483396663</v>
      </c>
      <c r="R31" s="38">
        <f t="shared" si="10"/>
        <v>25871.603053563966</v>
      </c>
      <c r="S31" s="38">
        <f t="shared" si="10"/>
        <v>28249.177807631349</v>
      </c>
      <c r="T31" s="39">
        <f t="shared" si="10"/>
        <v>28777.996474065276</v>
      </c>
      <c r="U31" s="40">
        <f t="shared" si="10"/>
        <v>30707.48</v>
      </c>
      <c r="V31" s="41">
        <f t="shared" si="10"/>
        <v>33262.246999999988</v>
      </c>
      <c r="W31" s="38">
        <f t="shared" si="10"/>
        <v>36277.313000000016</v>
      </c>
      <c r="X31" s="38">
        <f t="shared" si="10"/>
        <v>39488.749999999993</v>
      </c>
      <c r="Y31" s="38">
        <f t="shared" si="10"/>
        <v>42773.806000000004</v>
      </c>
    </row>
    <row r="32" spans="1:25">
      <c r="A32" s="36" t="s">
        <v>19</v>
      </c>
      <c r="B32" s="37">
        <f>B23+B26+B30-[1]Budget!B12-[1]Budget!B15-[1]Budget!B17+[1]Budget!B24+[1]Budget!B25+[1]Budget!B27+[1]Budget!B28</f>
        <v>2429.2076072222217</v>
      </c>
      <c r="C32" s="37">
        <f>C23+C26+C30-[1]Budget!C12-[1]Budget!C15-[1]Budget!C17+[1]Budget!C24+[1]Budget!C25+[1]Budget!C27+[1]Budget!C28</f>
        <v>3577.4532814620138</v>
      </c>
      <c r="D32" s="37">
        <f>D23+D26+D30-[1]Budget!D12-[1]Budget!D15-[1]Budget!D17+[1]Budget!D24+[1]Budget!D25+[1]Budget!D27+[1]Budget!D28</f>
        <v>4613.4783061972357</v>
      </c>
      <c r="E32" s="37">
        <f>E23+E26+E30-[1]Budget!E12-[1]Budget!E15-[1]Budget!E17+[1]Budget!E24+[1]Budget!E25+[1]Budget!E27+[1]Budget!E28</f>
        <v>5238.0895337026041</v>
      </c>
      <c r="F32" s="37">
        <f>F23+F26+F30-[1]Budget!F12-[1]Budget!F15-[1]Budget!F17+[1]Budget!F24+[1]Budget!F25+[1]Budget!F27+[1]Budget!F28</f>
        <v>6029.1159353678922</v>
      </c>
      <c r="G32" s="37">
        <f>G23+G26+G30-[1]Budget!G12-[1]Budget!G15-[1]Budget!G17+[1]Budget!G24+[1]Budget!G25+[1]Budget!G27+[1]Budget!G28</f>
        <v>6228.2077111744256</v>
      </c>
      <c r="H32" s="37">
        <f>H23+H26+H30-[1]Budget!H12-[1]Budget!H15-[1]Budget!H17+[1]Budget!H24+[1]Budget!H25+[1]Budget!H27+[1]Budget!H28</f>
        <v>6621.2137482485632</v>
      </c>
      <c r="I32" s="37">
        <f>I23+I26+I30-[1]Budget!I12-[1]Budget!I15-[1]Budget!I17+[1]Budget!I24+[1]Budget!I25+[1]Budget!I27+[1]Budget!I28</f>
        <v>7285.764608841032</v>
      </c>
      <c r="J32" s="37">
        <f>J23+J26+J30-[1]Budget!J12-[1]Budget!J15-[1]Budget!J17+[1]Budget!J24+[1]Budget!J25+[1]Budget!J27+[1]Budget!J28</f>
        <v>8267.9213292825571</v>
      </c>
      <c r="K32" s="38">
        <f>K23+K26+K30-[1]Budget!K12-[1]Budget!K15-[1]Budget!K17+[1]Budget!K24+[1]Budget!K25+[1]Budget!K27+[1]Budget!K28</f>
        <v>9309.0233384983476</v>
      </c>
      <c r="L32" s="38">
        <f>L23+L26+L30-[1]Budget!L12-[1]Budget!L15-[1]Budget!L17+[1]Budget!L24+[1]Budget!L25+[1]Budget!L27+[1]Budget!L28</f>
        <v>10792.208781554307</v>
      </c>
      <c r="M32" s="38">
        <f>M23+M26+M30-[1]Budget!M12-[1]Budget!M15-[1]Budget!M17+[1]Budget!M24+[1]Budget!M25+[1]Budget!M27+[1]Budget!M28</f>
        <v>13050.061725567333</v>
      </c>
      <c r="N32" s="38">
        <f>N23+N26+N30-[1]Budget!N12-[1]Budget!N15-[1]Budget!N17+[1]Budget!N24+[1]Budget!N25+[1]Budget!N27+[1]Budget!N28</f>
        <v>15229.758257414829</v>
      </c>
      <c r="O32" s="38">
        <f>O23+O26+O30-[1]Budget!O12-[1]Budget!O15-[1]Budget!O17+[1]Budget!O24+[1]Budget!O25+[1]Budget!O27+[1]Budget!O28</f>
        <v>17487.558811538725</v>
      </c>
      <c r="P32" s="38">
        <f>P23+P26+P30-[1]Budget!P12-[1]Budget!P15-[1]Budget!P17+[1]Budget!P24+[1]Budget!P25+[1]Budget!P27+[1]Budget!P28</f>
        <v>17324.444762427582</v>
      </c>
      <c r="Q32" s="38">
        <f>Q23+Q26+Q30-[1]Budget!Q12-[1]Budget!Q15-[1]Budget!Q17+[1]Budget!Q24+[1]Budget!Q25+[1]Budget!Q27+[1]Budget!Q28</f>
        <v>19676.860982597464</v>
      </c>
      <c r="R32" s="38">
        <f>R23+R26+R30-[1]Budget!R12-[1]Budget!R15-[1]Budget!R17+[1]Budget!R24+[1]Budget!R25+[1]Budget!R27+[1]Budget!R28</f>
        <v>22243.530995700363</v>
      </c>
      <c r="S32" s="38">
        <f>S23+S26+S30-[1]Budget!S12-[1]Budget!S15-[1]Budget!S17+[1]Budget!S24+[1]Budget!S25+[1]Budget!S27+[1]Budget!S28</f>
        <v>24266.833281081348</v>
      </c>
      <c r="T32" s="39">
        <f>T23+T26+T30-[1]Budget!T12-[1]Budget!T15-[1]Budget!T17+[1]Budget!T24+[1]Budget!T25+[1]Budget!T27+[1]Budget!T28</f>
        <v>25407.328692039369</v>
      </c>
      <c r="U32" s="40">
        <f>U23+U26+U30-[1]Budget!U12-[1]Budget!U15-[1]Budget!U17+[1]Budget!U24+[1]Budget!U25+[1]Budget!U27+[1]Budget!U28</f>
        <v>27458.48</v>
      </c>
      <c r="V32" s="41">
        <f>V23+V26+V30-[1]Budget!V12-[1]Budget!V15-[1]Budget!V17+[1]Budget!V24+[1]Budget!V25+[1]Budget!V27+[1]Budget!V28</f>
        <v>29342.246999999988</v>
      </c>
      <c r="W32" s="37">
        <f>W23+W26+W30-[1]Budget!W12-[1]Budget!W15-[1]Budget!W17+[1]Budget!W24+[1]Budget!W25+[1]Budget!W27+[1]Budget!W28</f>
        <v>31633.313000000016</v>
      </c>
      <c r="X32" s="37">
        <f>X23+X26+X30-[1]Budget!X12-[1]Budget!X15-[1]Budget!X17+[1]Budget!X24+[1]Budget!X25+[1]Budget!X27+[1]Budget!X28</f>
        <v>34488.749999999993</v>
      </c>
      <c r="Y32" s="37">
        <f>Y23+Y26+Y30-[1]Budget!Y12-[1]Budget!Y15-[1]Budget!Y17+[1]Budget!Y24+[1]Budget!Y25+[1]Budget!Y27+[1]Budget!Y28</f>
        <v>37368.806000000004</v>
      </c>
    </row>
    <row r="33" spans="1:25">
      <c r="A33" s="36" t="s">
        <v>20</v>
      </c>
      <c r="B33" s="37">
        <f>SUM(B34,B37)</f>
        <v>715.12547288888857</v>
      </c>
      <c r="C33" s="37">
        <f t="shared" ref="C33:Y33" si="11">SUM(C34,C37)</f>
        <v>827.04645465647707</v>
      </c>
      <c r="D33" s="37">
        <f t="shared" si="11"/>
        <v>885.8412761598812</v>
      </c>
      <c r="E33" s="37">
        <f t="shared" si="11"/>
        <v>1447.6581704741589</v>
      </c>
      <c r="F33" s="37">
        <f t="shared" si="11"/>
        <v>1548.1416481060332</v>
      </c>
      <c r="G33" s="37">
        <f t="shared" si="11"/>
        <v>1664.9552608281836</v>
      </c>
      <c r="H33" s="37">
        <f t="shared" si="11"/>
        <v>2095.9829213536063</v>
      </c>
      <c r="I33" s="37">
        <f t="shared" si="11"/>
        <v>2203.6509275378253</v>
      </c>
      <c r="J33" s="37">
        <f t="shared" si="11"/>
        <v>2871.4388212657559</v>
      </c>
      <c r="K33" s="38">
        <f t="shared" si="11"/>
        <v>3560.1670486064336</v>
      </c>
      <c r="L33" s="38">
        <f t="shared" si="11"/>
        <v>4551.5803560585573</v>
      </c>
      <c r="M33" s="38">
        <f t="shared" si="11"/>
        <v>5134.3779083944028</v>
      </c>
      <c r="N33" s="38">
        <f t="shared" si="11"/>
        <v>6912.8364101800926</v>
      </c>
      <c r="O33" s="38">
        <f t="shared" si="11"/>
        <v>6475.7798950876177</v>
      </c>
      <c r="P33" s="38">
        <f t="shared" si="11"/>
        <v>3818.486942917737</v>
      </c>
      <c r="Q33" s="38">
        <f t="shared" si="11"/>
        <v>6017.8483025801979</v>
      </c>
      <c r="R33" s="38">
        <f t="shared" si="11"/>
        <v>8237.0732035719066</v>
      </c>
      <c r="S33" s="38">
        <f t="shared" si="11"/>
        <v>9491.5418091052925</v>
      </c>
      <c r="T33" s="39">
        <f t="shared" si="11"/>
        <v>8044.3451311441704</v>
      </c>
      <c r="U33" s="40">
        <f t="shared" si="11"/>
        <v>9189.61</v>
      </c>
      <c r="V33" s="41">
        <f t="shared" si="11"/>
        <v>10292.73699999999</v>
      </c>
      <c r="W33" s="37">
        <f t="shared" si="11"/>
        <v>11948.111000000006</v>
      </c>
      <c r="X33" s="37">
        <f t="shared" si="11"/>
        <v>13251.309999999994</v>
      </c>
      <c r="Y33" s="37">
        <f t="shared" si="11"/>
        <v>14437.590000000002</v>
      </c>
    </row>
    <row r="34" spans="1:25">
      <c r="A34" s="42" t="s">
        <v>21</v>
      </c>
      <c r="B34" s="37">
        <f>SUM(B35:B36)</f>
        <v>391.88260722222185</v>
      </c>
      <c r="C34" s="37">
        <f t="shared" ref="C34:Y34" si="12">SUM(C35:C36)</f>
        <v>107.50031477347204</v>
      </c>
      <c r="D34" s="37">
        <f t="shared" si="12"/>
        <v>97.320146102516105</v>
      </c>
      <c r="E34" s="37">
        <f t="shared" si="12"/>
        <v>966.26113806003582</v>
      </c>
      <c r="F34" s="37">
        <f t="shared" si="12"/>
        <v>1162.4039708647392</v>
      </c>
      <c r="G34" s="37">
        <f t="shared" si="12"/>
        <v>1224.6451541046276</v>
      </c>
      <c r="H34" s="37">
        <f t="shared" si="12"/>
        <v>1649.6905104413813</v>
      </c>
      <c r="I34" s="37">
        <f t="shared" si="12"/>
        <v>1721.8422958577312</v>
      </c>
      <c r="J34" s="37">
        <f t="shared" si="12"/>
        <v>2037.2585542766515</v>
      </c>
      <c r="K34" s="38">
        <f t="shared" si="12"/>
        <v>2869.6125818055657</v>
      </c>
      <c r="L34" s="38">
        <f t="shared" si="12"/>
        <v>3243.2853862646998</v>
      </c>
      <c r="M34" s="38">
        <f t="shared" si="12"/>
        <v>3022.7231269395343</v>
      </c>
      <c r="N34" s="38">
        <f t="shared" si="12"/>
        <v>3579.4005491772305</v>
      </c>
      <c r="O34" s="38">
        <f t="shared" si="12"/>
        <v>2288.1980174418204</v>
      </c>
      <c r="P34" s="38">
        <f t="shared" si="12"/>
        <v>1913.343956002208</v>
      </c>
      <c r="Q34" s="38">
        <f t="shared" si="12"/>
        <v>3897.9978556779643</v>
      </c>
      <c r="R34" s="38">
        <f t="shared" si="12"/>
        <v>5253.3354017206329</v>
      </c>
      <c r="S34" s="38">
        <f t="shared" si="12"/>
        <v>6432.1658560413916</v>
      </c>
      <c r="T34" s="39">
        <f t="shared" si="12"/>
        <v>6497.7724869545382</v>
      </c>
      <c r="U34" s="40">
        <f t="shared" si="12"/>
        <v>6728.369999999999</v>
      </c>
      <c r="V34" s="41">
        <f t="shared" si="12"/>
        <v>7794.5769999999902</v>
      </c>
      <c r="W34" s="37">
        <f t="shared" si="12"/>
        <v>9272.8930000000182</v>
      </c>
      <c r="X34" s="37">
        <f t="shared" si="12"/>
        <v>10382.699999999993</v>
      </c>
      <c r="Y34" s="37">
        <f t="shared" si="12"/>
        <v>11576.226000000002</v>
      </c>
    </row>
    <row r="35" spans="1:25">
      <c r="A35" s="43" t="s">
        <v>7</v>
      </c>
      <c r="B35" s="37">
        <f>[1]Data!C75</f>
        <v>-87.5</v>
      </c>
      <c r="C35" s="37">
        <f>[1]Data!D75</f>
        <v>-186.90289999999993</v>
      </c>
      <c r="D35" s="37">
        <f>[1]Data!E75</f>
        <v>-270.34077998400005</v>
      </c>
      <c r="E35" s="37">
        <f>[1]Data!F75</f>
        <v>-196.61636917800001</v>
      </c>
      <c r="F35" s="37">
        <f>[1]Data!G75</f>
        <v>-279.24506249819967</v>
      </c>
      <c r="G35" s="37">
        <f>[1]Data!H75</f>
        <v>-79.919830339800342</v>
      </c>
      <c r="H35" s="37">
        <f>[1]Data!I75</f>
        <v>17.79300000000012</v>
      </c>
      <c r="I35" s="37">
        <f>[1]Data!J75</f>
        <v>49.017165719999866</v>
      </c>
      <c r="J35" s="37">
        <f>[1]Data!K75</f>
        <v>110.69031760536245</v>
      </c>
      <c r="K35" s="38">
        <f>[1]Data!L75</f>
        <v>715.56399999999985</v>
      </c>
      <c r="L35" s="38">
        <f>[1]Data!M75</f>
        <v>477.40000000000055</v>
      </c>
      <c r="M35" s="38">
        <f>[1]Data!N75</f>
        <v>626.44760599999972</v>
      </c>
      <c r="N35" s="38">
        <f>[1]Data!O75</f>
        <v>718.43670703000043</v>
      </c>
      <c r="O35" s="38">
        <f>[1]Data!P75</f>
        <v>458.25706712000101</v>
      </c>
      <c r="P35" s="38">
        <f>[1]Data!Q75</f>
        <v>55.214211600000453</v>
      </c>
      <c r="Q35" s="38">
        <f>[1]Data!R75</f>
        <v>382.80050079919965</v>
      </c>
      <c r="R35" s="38">
        <f>[1]Data!S75</f>
        <v>1280.9257447935997</v>
      </c>
      <c r="S35" s="38">
        <f>[1]Data!T75</f>
        <v>1482.0324392200009</v>
      </c>
      <c r="T35" s="39">
        <f>[1]Data!U75</f>
        <v>964.71631424590669</v>
      </c>
      <c r="U35" s="40">
        <f>[1]Budget!U30</f>
        <v>673</v>
      </c>
      <c r="V35" s="41">
        <f>[1]Budget!V30</f>
        <v>1111</v>
      </c>
      <c r="W35" s="37">
        <f>[1]Budget!W30</f>
        <v>1794</v>
      </c>
      <c r="X35" s="37">
        <f>[1]Budget!X30</f>
        <v>2000</v>
      </c>
      <c r="Y35" s="37">
        <f>[1]Budget!Y30</f>
        <v>2225</v>
      </c>
    </row>
    <row r="36" spans="1:25">
      <c r="A36" s="43" t="s">
        <v>8</v>
      </c>
      <c r="B36" s="37">
        <f>B32-B13</f>
        <v>479.38260722222185</v>
      </c>
      <c r="C36" s="37">
        <f t="shared" ref="C36:Y36" si="13">C32-C13</f>
        <v>294.40321477347197</v>
      </c>
      <c r="D36" s="37">
        <f t="shared" si="13"/>
        <v>367.66092608651616</v>
      </c>
      <c r="E36" s="37">
        <f t="shared" si="13"/>
        <v>1162.8775072380358</v>
      </c>
      <c r="F36" s="37">
        <f t="shared" si="13"/>
        <v>1441.649033362939</v>
      </c>
      <c r="G36" s="37">
        <f t="shared" si="13"/>
        <v>1304.5649844444279</v>
      </c>
      <c r="H36" s="37">
        <f t="shared" si="13"/>
        <v>1631.8975104413812</v>
      </c>
      <c r="I36" s="37">
        <f t="shared" si="13"/>
        <v>1672.8251301377313</v>
      </c>
      <c r="J36" s="37">
        <f t="shared" si="13"/>
        <v>1926.568236671289</v>
      </c>
      <c r="K36" s="38">
        <f t="shared" si="13"/>
        <v>2154.0485818055658</v>
      </c>
      <c r="L36" s="38">
        <f t="shared" si="13"/>
        <v>2765.8853862646993</v>
      </c>
      <c r="M36" s="38">
        <f t="shared" si="13"/>
        <v>2396.2755209395345</v>
      </c>
      <c r="N36" s="38">
        <f t="shared" si="13"/>
        <v>2860.96384214723</v>
      </c>
      <c r="O36" s="38">
        <f t="shared" si="13"/>
        <v>1829.9409503218194</v>
      </c>
      <c r="P36" s="38">
        <f t="shared" si="13"/>
        <v>1858.1297444022075</v>
      </c>
      <c r="Q36" s="38">
        <f t="shared" si="13"/>
        <v>3515.1973548787646</v>
      </c>
      <c r="R36" s="38">
        <f t="shared" si="13"/>
        <v>3972.4096569270332</v>
      </c>
      <c r="S36" s="38">
        <f t="shared" si="13"/>
        <v>4950.1334168213907</v>
      </c>
      <c r="T36" s="39">
        <f t="shared" si="13"/>
        <v>5533.0561727086315</v>
      </c>
      <c r="U36" s="40">
        <f t="shared" si="13"/>
        <v>6055.369999999999</v>
      </c>
      <c r="V36" s="41">
        <f t="shared" si="13"/>
        <v>6683.5769999999902</v>
      </c>
      <c r="W36" s="37">
        <f t="shared" si="13"/>
        <v>7478.8930000000182</v>
      </c>
      <c r="X36" s="37">
        <f t="shared" si="13"/>
        <v>8382.6999999999935</v>
      </c>
      <c r="Y36" s="37">
        <f t="shared" si="13"/>
        <v>9351.2260000000024</v>
      </c>
    </row>
    <row r="37" spans="1:25">
      <c r="A37" s="42" t="s">
        <v>22</v>
      </c>
      <c r="B37" s="37">
        <f>-[1]Data!C119*[1]Data!C237</f>
        <v>323.24286566666672</v>
      </c>
      <c r="C37" s="37">
        <f>-[1]Data!D119*[1]Data!D237</f>
        <v>719.54613988300503</v>
      </c>
      <c r="D37" s="37">
        <f>-[1]Data!E119*[1]Data!E237</f>
        <v>788.5211300573651</v>
      </c>
      <c r="E37" s="37">
        <f>-[1]Data!F119*[1]Data!F237</f>
        <v>481.39703241412298</v>
      </c>
      <c r="F37" s="37">
        <f>-[1]Data!G119*[1]Data!G237</f>
        <v>385.73767724129414</v>
      </c>
      <c r="G37" s="37">
        <f>-[1]Data!H119*[1]Data!H237</f>
        <v>440.31010672355586</v>
      </c>
      <c r="H37" s="37">
        <f>-[1]Data!I119*[1]Data!I237</f>
        <v>446.29241091222491</v>
      </c>
      <c r="I37" s="37">
        <f>-[1]Data!J119*[1]Data!J237</f>
        <v>481.80863168009398</v>
      </c>
      <c r="J37" s="37">
        <f>-[1]Data!K119*[1]Data!K237</f>
        <v>834.18026698910455</v>
      </c>
      <c r="K37" s="37">
        <f>-[1]Data!L119*[1]Data!L237</f>
        <v>690.554466800868</v>
      </c>
      <c r="L37" s="37">
        <f>-[1]Data!M119*[1]Data!M237</f>
        <v>1308.2949697938573</v>
      </c>
      <c r="M37" s="38">
        <f>-[1]Data!N119*[1]Data!N237</f>
        <v>2111.6547814548685</v>
      </c>
      <c r="N37" s="38">
        <f>-[1]Data!O119*[1]Data!O237</f>
        <v>3333.4358610028617</v>
      </c>
      <c r="O37" s="38">
        <f>-[1]Data!P119*[1]Data!P237</f>
        <v>4187.5818776457972</v>
      </c>
      <c r="P37" s="38">
        <f>-[1]Data!Q119*[1]Data!Q237</f>
        <v>1905.1429869155288</v>
      </c>
      <c r="Q37" s="38">
        <f>-[1]Data!R119*[1]Data!R237</f>
        <v>2119.8504469022332</v>
      </c>
      <c r="R37" s="38">
        <f>-[1]Data!S119*[1]Data!S237</f>
        <v>2983.7378018512741</v>
      </c>
      <c r="S37" s="38">
        <f>-[1]Data!T119*[1]Data!T237</f>
        <v>3059.3759530639009</v>
      </c>
      <c r="T37" s="39">
        <f>-[1]Data!U119*[1]Data!U237</f>
        <v>1546.572644189632</v>
      </c>
      <c r="U37" s="40">
        <f>-[1]BOP!U11*U55</f>
        <v>2461.2400000000007</v>
      </c>
      <c r="V37" s="41">
        <f>-[1]BOP!V11*V55</f>
        <v>2498.1599999999994</v>
      </c>
      <c r="W37" s="37">
        <f>-[1]BOP!W11*W55</f>
        <v>2675.2179999999885</v>
      </c>
      <c r="X37" s="37">
        <f>-[1]BOP!X11*X55</f>
        <v>2868.610000000001</v>
      </c>
      <c r="Y37" s="37">
        <f>-[1]BOP!Y11*Y55</f>
        <v>2861.3639999999991</v>
      </c>
    </row>
    <row r="38" spans="1:25" ht="13.5">
      <c r="A38" s="44"/>
      <c r="B38" s="37"/>
      <c r="C38" s="37"/>
      <c r="D38" s="37"/>
      <c r="E38" s="37"/>
      <c r="F38" s="37"/>
      <c r="G38" s="37"/>
      <c r="H38" s="37"/>
      <c r="I38" s="37"/>
      <c r="J38" s="37"/>
      <c r="K38" s="38"/>
      <c r="L38" s="38"/>
      <c r="M38" s="38"/>
      <c r="N38" s="38"/>
      <c r="O38" s="38"/>
      <c r="P38" s="38"/>
      <c r="Q38" s="38"/>
      <c r="R38" s="38"/>
      <c r="S38" s="38"/>
      <c r="T38" s="39"/>
      <c r="U38" s="40"/>
      <c r="V38" s="41"/>
      <c r="W38" s="37"/>
      <c r="X38" s="37"/>
      <c r="Y38" s="37"/>
    </row>
    <row r="39" spans="1:25" ht="13.5">
      <c r="A39" s="44"/>
      <c r="B39" s="45"/>
      <c r="C39" s="45"/>
      <c r="D39" s="45"/>
      <c r="E39" s="45"/>
      <c r="F39" s="45"/>
      <c r="G39" s="45"/>
      <c r="H39" s="45"/>
      <c r="I39" s="45"/>
      <c r="J39" s="45"/>
      <c r="K39" s="45"/>
      <c r="L39" s="45"/>
      <c r="M39" s="45"/>
      <c r="N39" s="45"/>
      <c r="O39" s="45"/>
      <c r="P39" s="45"/>
      <c r="Q39" s="45"/>
      <c r="R39" s="45"/>
      <c r="S39" s="45"/>
      <c r="T39" s="45"/>
      <c r="U39" s="45"/>
      <c r="V39" s="45"/>
      <c r="W39" s="45"/>
      <c r="X39" s="45"/>
      <c r="Y39" s="45"/>
    </row>
    <row r="40" spans="1:25" ht="13.5">
      <c r="A40" s="44"/>
      <c r="B40" s="37"/>
      <c r="C40" s="37"/>
      <c r="D40" s="37"/>
      <c r="E40" s="37"/>
      <c r="F40" s="37"/>
      <c r="G40" s="37"/>
      <c r="H40" s="37"/>
      <c r="I40" s="37"/>
      <c r="J40" s="37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7"/>
      <c r="V40" s="37"/>
      <c r="W40" s="37"/>
      <c r="X40" s="37"/>
      <c r="Y40" s="37"/>
    </row>
    <row r="41" spans="1:25">
      <c r="A41" s="46" t="s">
        <v>23</v>
      </c>
      <c r="B41" s="46"/>
      <c r="C41" s="46"/>
      <c r="D41" s="46"/>
      <c r="E41" s="46"/>
      <c r="F41" s="46"/>
      <c r="G41" s="46"/>
      <c r="H41" s="46"/>
      <c r="I41" s="46"/>
      <c r="J41" s="46"/>
      <c r="K41" s="47"/>
      <c r="L41" s="47"/>
      <c r="M41" s="47"/>
      <c r="N41" s="47"/>
      <c r="O41" s="47"/>
      <c r="P41" s="47"/>
      <c r="Q41" s="47"/>
      <c r="R41" s="47"/>
      <c r="S41" s="47"/>
      <c r="T41" s="48"/>
      <c r="U41" s="49"/>
      <c r="V41" s="50"/>
      <c r="W41" s="46"/>
      <c r="X41" s="46"/>
      <c r="Y41" s="46"/>
    </row>
    <row r="42" spans="1:25">
      <c r="A42" s="26" t="s">
        <v>24</v>
      </c>
      <c r="B42" s="51">
        <f>[1]Data!C222</f>
        <v>2.6084407971864065E-2</v>
      </c>
      <c r="C42" s="51">
        <f>[1]Data!D222</f>
        <v>0.10496298396815851</v>
      </c>
      <c r="D42" s="51">
        <f>[1]Data!E222</f>
        <v>0.10519039598065394</v>
      </c>
      <c r="E42" s="51">
        <f>[1]Data!F222</f>
        <v>3.1049044635232725E-2</v>
      </c>
      <c r="F42" s="51">
        <f>[1]Data!G222</f>
        <v>2.8692566559259891E-2</v>
      </c>
      <c r="G42" s="51">
        <f>[1]Data!H222</f>
        <v>1.8383411466728949E-2</v>
      </c>
      <c r="H42" s="51">
        <f>[1]Data!I222</f>
        <v>4.8054517419090503E-2</v>
      </c>
      <c r="I42" s="51">
        <f>[1]Data!J222</f>
        <v>5.4738393934931073E-2</v>
      </c>
      <c r="J42" s="51">
        <f>[1]Data!K222</f>
        <v>0.11058101011804911</v>
      </c>
      <c r="K42" s="52">
        <f>[1]Data!L222</f>
        <v>5.8596286839141642E-2</v>
      </c>
      <c r="L42" s="52">
        <f>[1]Data!M222</f>
        <v>9.5930863048882209E-2</v>
      </c>
      <c r="M42" s="52">
        <f>[1]Data!N222</f>
        <v>9.3839591366024599E-2</v>
      </c>
      <c r="N42" s="52">
        <f>[1]Data!O222</f>
        <v>0.12337855415763532</v>
      </c>
      <c r="O42" s="52">
        <f>[1]Data!P222</f>
        <v>2.3140470783381106E-2</v>
      </c>
      <c r="P42" s="52">
        <f>[1]Data!Q222</f>
        <v>-3.775773961108575E-2</v>
      </c>
      <c r="Q42" s="52">
        <f>[1]Data!R222</f>
        <v>6.2530275808480029E-2</v>
      </c>
      <c r="R42" s="52">
        <f>[1]Data!S222</f>
        <v>7.1735484955221196E-2</v>
      </c>
      <c r="S42" s="52">
        <f>[1]Data!T222</f>
        <v>6.1821167298206303E-2</v>
      </c>
      <c r="T42" s="53">
        <f>[1]Data!U222</f>
        <v>3.3199310024192297E-2</v>
      </c>
      <c r="U42" s="54">
        <f>U73/T73-1</f>
        <v>4.9993544454625338E-2</v>
      </c>
      <c r="V42" s="55">
        <f>V73/U73-1</f>
        <v>4.999983299500621E-2</v>
      </c>
      <c r="W42" s="51">
        <f>W73/V73-1</f>
        <v>5.4999690663219747E-2</v>
      </c>
      <c r="X42" s="51">
        <f t="shared" ref="X42:Y42" si="14">X73/W73-1</f>
        <v>5.5000493742002554E-2</v>
      </c>
      <c r="Y42" s="51">
        <f t="shared" si="14"/>
        <v>5.4999861010950779E-2</v>
      </c>
    </row>
    <row r="43" spans="1:25">
      <c r="A43" s="36" t="s">
        <v>25</v>
      </c>
      <c r="B43" s="46"/>
      <c r="C43" s="46"/>
      <c r="D43" s="46"/>
      <c r="E43" s="46"/>
      <c r="F43" s="46"/>
      <c r="G43" s="46"/>
      <c r="H43" s="46"/>
      <c r="I43" s="46"/>
      <c r="J43" s="46"/>
      <c r="K43" s="47"/>
      <c r="L43" s="47"/>
      <c r="M43" s="47"/>
      <c r="N43" s="52"/>
      <c r="O43" s="52"/>
      <c r="P43" s="52"/>
      <c r="Q43" s="52"/>
      <c r="R43" s="52"/>
      <c r="S43" s="52"/>
      <c r="T43" s="53"/>
      <c r="U43" s="54"/>
      <c r="V43" s="55"/>
      <c r="W43" s="51"/>
      <c r="X43" s="51"/>
      <c r="Y43" s="51"/>
    </row>
    <row r="44" spans="1:25">
      <c r="A44" s="42" t="s">
        <v>26</v>
      </c>
      <c r="B44" s="37">
        <f>[1]Data!C254</f>
        <v>512.97292788716186</v>
      </c>
      <c r="C44" s="37">
        <f>[1]Data!D254</f>
        <v>794.72292988501317</v>
      </c>
      <c r="D44" s="37">
        <f>[1]Data!E254</f>
        <v>953.10889025447148</v>
      </c>
      <c r="E44" s="37">
        <f>[1]Data!F254</f>
        <v>1061.6682673638832</v>
      </c>
      <c r="F44" s="37">
        <f>[1]Data!G254</f>
        <v>1208.2613242125794</v>
      </c>
      <c r="G44" s="37">
        <f>[1]Data!H254</f>
        <v>1298.5604989148123</v>
      </c>
      <c r="H44" s="37">
        <f>[1]Data!I254</f>
        <v>1521.8087729360941</v>
      </c>
      <c r="I44" s="37">
        <f>[1]Data!J254</f>
        <v>1711.2292206148581</v>
      </c>
      <c r="J44" s="37">
        <f>[1]Data!K254</f>
        <v>1977.8607059060514</v>
      </c>
      <c r="K44" s="38">
        <f>[1]Data!L254</f>
        <v>2275.5384359505806</v>
      </c>
      <c r="L44" s="38">
        <f>[1]Data!M254</f>
        <v>2679.7660078505151</v>
      </c>
      <c r="M44" s="38">
        <f>[1]Data!N254</f>
        <v>3133.1454838832497</v>
      </c>
      <c r="N44" s="38">
        <f>[1]Data!O254</f>
        <v>3866.8802852805716</v>
      </c>
      <c r="O44" s="38">
        <f>[1]Data!P254</f>
        <v>4352.9021025603233</v>
      </c>
      <c r="P44" s="38">
        <f>[1]Data!Q254</f>
        <v>4101.3258984701188</v>
      </c>
      <c r="Q44" s="38">
        <f>[1]Data!R254</f>
        <v>4675.7200092061676</v>
      </c>
      <c r="R44" s="38">
        <f>[1]Data!S254</f>
        <v>5447.056874488645</v>
      </c>
      <c r="S44" s="38">
        <f>[1]Data!T254</f>
        <v>5818.0548522002391</v>
      </c>
      <c r="T44" s="39">
        <f>[1]Data!U254</f>
        <v>5982.6320834354765</v>
      </c>
      <c r="U44" s="40">
        <f>T44/T23*U23</f>
        <v>6501.6262567399763</v>
      </c>
      <c r="V44" s="41">
        <f>U44/U23*V23</f>
        <v>7099.7746084184037</v>
      </c>
      <c r="W44" s="37">
        <f>V44/V23*W23</f>
        <v>7789.8722637709097</v>
      </c>
      <c r="X44" s="37">
        <f t="shared" ref="X44:Y44" si="15">W44/W23*X23</f>
        <v>8547.0492990248094</v>
      </c>
      <c r="Y44" s="37">
        <f t="shared" si="15"/>
        <v>9332.737889647573</v>
      </c>
    </row>
    <row r="45" spans="1:25">
      <c r="A45" s="42" t="s">
        <v>27</v>
      </c>
      <c r="B45" s="37">
        <f>[1]Data!C255</f>
        <v>398.1043430745811</v>
      </c>
      <c r="C45" s="37">
        <f>[1]Data!D255</f>
        <v>629.51936399827196</v>
      </c>
      <c r="D45" s="37">
        <f>[1]Data!E255</f>
        <v>734.78677019541919</v>
      </c>
      <c r="E45" s="37">
        <f>[1]Data!F255</f>
        <v>762.55774773995097</v>
      </c>
      <c r="F45" s="37">
        <f>[1]Data!G255</f>
        <v>596.9612427162258</v>
      </c>
      <c r="G45" s="37">
        <f>[1]Data!H255</f>
        <v>656.91114136940075</v>
      </c>
      <c r="H45" s="37">
        <f>[1]Data!I255</f>
        <v>734.18458069147664</v>
      </c>
      <c r="I45" s="37">
        <f>[1]Data!J255</f>
        <v>779.88525659833715</v>
      </c>
      <c r="J45" s="37">
        <f>[1]Data!K255</f>
        <v>921.69972335511375</v>
      </c>
      <c r="K45" s="38">
        <f>[1]Data!L255</f>
        <v>1187.194548443123</v>
      </c>
      <c r="L45" s="38">
        <f>[1]Data!M255</f>
        <v>1478.4025068484141</v>
      </c>
      <c r="M45" s="38">
        <f>[1]Data!N255</f>
        <v>1763.5065403644971</v>
      </c>
      <c r="N45" s="38">
        <f>[1]Data!O255</f>
        <v>2314.5875569180694</v>
      </c>
      <c r="O45" s="38">
        <f>[1]Data!P255</f>
        <v>2921.0974595114653</v>
      </c>
      <c r="P45" s="38">
        <f>[1]Data!Q255</f>
        <v>2455.2046741910872</v>
      </c>
      <c r="Q45" s="38">
        <f>[1]Data!R255</f>
        <v>2622.9635686641486</v>
      </c>
      <c r="R45" s="38">
        <f>[1]Data!S255</f>
        <v>3230.6749176817075</v>
      </c>
      <c r="S45" s="38">
        <f>[1]Data!T255</f>
        <v>3523.3995197997083</v>
      </c>
      <c r="T45" s="39">
        <f>[1]Data!U255</f>
        <v>3596.589545036411</v>
      </c>
      <c r="U45" s="40">
        <f>U44/U55</f>
        <v>3694.1058276931685</v>
      </c>
      <c r="V45" s="41">
        <f>V44/V55</f>
        <v>3944.3192268991129</v>
      </c>
      <c r="W45" s="37">
        <f>W44/W55</f>
        <v>4327.7068132060613</v>
      </c>
      <c r="X45" s="37">
        <f t="shared" ref="X45:Y45" si="16">X44/X55</f>
        <v>4748.3607216804494</v>
      </c>
      <c r="Y45" s="37">
        <f t="shared" si="16"/>
        <v>5184.85438313754</v>
      </c>
    </row>
    <row r="46" spans="1:25">
      <c r="A46" s="26" t="s">
        <v>28</v>
      </c>
      <c r="B46" s="51">
        <f>[1]Data!C220</f>
        <v>0.51722250253168534</v>
      </c>
      <c r="C46" s="51">
        <f>[1]Data!D220</f>
        <v>0.72518861888803798</v>
      </c>
      <c r="D46" s="51">
        <f>[1]Data!E220</f>
        <v>0.7726012987678984</v>
      </c>
      <c r="E46" s="51">
        <f>[1]Data!F220</f>
        <v>0.82619070463627775</v>
      </c>
      <c r="F46" s="51">
        <f>[1]Data!G220</f>
        <v>0.90655106972687927</v>
      </c>
      <c r="G46" s="51">
        <f>[1]Data!H220</f>
        <v>0.94897435506848948</v>
      </c>
      <c r="H46" s="51">
        <f>[1]Data!I220</f>
        <v>1</v>
      </c>
      <c r="I46" s="51">
        <f>[1]Data!J220</f>
        <v>1.059196597309207</v>
      </c>
      <c r="J46" s="51">
        <f>[1]Data!K220</f>
        <v>1.0954694886919842</v>
      </c>
      <c r="K46" s="52">
        <f>[1]Data!L220</f>
        <v>1.1871072899178707</v>
      </c>
      <c r="L46" s="52">
        <f>[1]Data!M220</f>
        <v>1.2812879697896011</v>
      </c>
      <c r="M46" s="52">
        <f>[1]Data!N220</f>
        <v>1.3899951760593432</v>
      </c>
      <c r="N46" s="52">
        <f>[1]Data!O220</f>
        <v>1.5248095098845322</v>
      </c>
      <c r="O46" s="52">
        <f>[1]Data!P220</f>
        <v>1.6728290101424839</v>
      </c>
      <c r="P46" s="52">
        <f>[1]Data!Q220</f>
        <v>1.6392282636939046</v>
      </c>
      <c r="Q46" s="52">
        <f>[1]Data!R220</f>
        <v>1.7792780482094939</v>
      </c>
      <c r="R46" s="52">
        <f>[1]Data!S220</f>
        <v>1.9483578103306427</v>
      </c>
      <c r="S46" s="52">
        <f>[1]Data!T220</f>
        <v>1.9723513322835735</v>
      </c>
      <c r="T46" s="53">
        <f>[1]Data!U220</f>
        <v>1.9585877051894856</v>
      </c>
      <c r="U46" s="54">
        <f>[1]End!W80</f>
        <v>2.0271509999999999</v>
      </c>
      <c r="V46" s="55">
        <f>[1]End!X80</f>
        <v>2.1082369999999999</v>
      </c>
      <c r="W46" s="51">
        <f>[1]End!Y80</f>
        <v>2.1925669999999999</v>
      </c>
      <c r="X46" s="51">
        <f>[1]End!Z80</f>
        <v>2.2802690000000001</v>
      </c>
      <c r="Y46" s="51">
        <f>[1]End!AA80</f>
        <v>2.3600789999999998</v>
      </c>
    </row>
    <row r="47" spans="1:25">
      <c r="A47" s="36" t="s">
        <v>29</v>
      </c>
      <c r="B47" s="51">
        <f>[1]Data!C221</f>
        <v>1.6223308118862589</v>
      </c>
      <c r="C47" s="51">
        <f t="shared" ref="C47:T47" si="17">C46/B46-1</f>
        <v>0.402082498998799</v>
      </c>
      <c r="D47" s="51">
        <f t="shared" si="17"/>
        <v>6.5379790367587676E-2</v>
      </c>
      <c r="E47" s="51">
        <f t="shared" si="17"/>
        <v>6.9362303627809929E-2</v>
      </c>
      <c r="F47" s="51">
        <f t="shared" si="17"/>
        <v>9.7266121053709131E-2</v>
      </c>
      <c r="G47" s="51">
        <f t="shared" si="17"/>
        <v>4.6796354621688518E-2</v>
      </c>
      <c r="H47" s="51">
        <f t="shared" si="17"/>
        <v>5.3769255890827372E-2</v>
      </c>
      <c r="I47" s="51">
        <f t="shared" si="17"/>
        <v>5.9196597309207011E-2</v>
      </c>
      <c r="J47" s="51">
        <f t="shared" si="17"/>
        <v>3.4245664567772671E-2</v>
      </c>
      <c r="K47" s="52">
        <f t="shared" si="17"/>
        <v>8.3651623501905137E-2</v>
      </c>
      <c r="L47" s="52">
        <f t="shared" si="17"/>
        <v>7.9336282972574557E-2</v>
      </c>
      <c r="M47" s="52">
        <f t="shared" si="17"/>
        <v>8.484213450282585E-2</v>
      </c>
      <c r="N47" s="52">
        <f t="shared" si="17"/>
        <v>9.6989065967401089E-2</v>
      </c>
      <c r="O47" s="52">
        <f t="shared" si="17"/>
        <v>9.7074093057801347E-2</v>
      </c>
      <c r="P47" s="52">
        <f t="shared" si="17"/>
        <v>-2.008618110091076E-2</v>
      </c>
      <c r="Q47" s="52">
        <f t="shared" si="17"/>
        <v>8.5436413962260094E-2</v>
      </c>
      <c r="R47" s="52">
        <f t="shared" si="17"/>
        <v>9.5027172560969708E-2</v>
      </c>
      <c r="S47" s="52">
        <f t="shared" si="17"/>
        <v>1.2314741073591096E-2</v>
      </c>
      <c r="T47" s="53">
        <f t="shared" si="17"/>
        <v>-6.978283670258989E-3</v>
      </c>
      <c r="U47" s="54">
        <f>U46/T46-1</f>
        <v>3.5006497094232092E-2</v>
      </c>
      <c r="V47" s="55">
        <f>V46/U46-1</f>
        <v>3.9999980267873436E-2</v>
      </c>
      <c r="W47" s="51">
        <f>W46/V46-1</f>
        <v>4.000024665158608E-2</v>
      </c>
      <c r="X47" s="51">
        <f t="shared" ref="X47:Y47" si="18">X46/W46-1</f>
        <v>3.9999689861244914E-2</v>
      </c>
      <c r="Y47" s="51">
        <f t="shared" si="18"/>
        <v>3.5000256548678887E-2</v>
      </c>
    </row>
    <row r="48" spans="1:25">
      <c r="A48" s="26" t="s">
        <v>30</v>
      </c>
      <c r="B48" s="51">
        <f>[1]Data!C216</f>
        <v>0.49846701668159088</v>
      </c>
      <c r="C48" s="51">
        <f>[1]Data!D216</f>
        <v>0.69481563949537428</v>
      </c>
      <c r="D48" s="51">
        <f>[1]Data!E216</f>
        <v>0.74406762554150574</v>
      </c>
      <c r="E48" s="51">
        <f>[1]Data!F216</f>
        <v>0.77056558791764085</v>
      </c>
      <c r="F48" s="51">
        <f>[1]Data!G216</f>
        <v>0.91814239944579679</v>
      </c>
      <c r="G48" s="51">
        <f>[1]Data!H216</f>
        <v>0.95522221415001585</v>
      </c>
      <c r="H48" s="51">
        <f>[1]Data!I216</f>
        <v>1</v>
      </c>
      <c r="I48" s="51">
        <f>[1]Data!J216</f>
        <v>1.0557938329472449</v>
      </c>
      <c r="J48" s="51">
        <f>[1]Data!K216</f>
        <v>1.1063167852455784</v>
      </c>
      <c r="K48" s="52">
        <f>[1]Data!L216</f>
        <v>1.1688934297641524</v>
      </c>
      <c r="L48" s="52">
        <f>[1]Data!M216</f>
        <v>1.2652928225948961</v>
      </c>
      <c r="M48" s="52">
        <f>[1]Data!N216</f>
        <v>1.3812057356672653</v>
      </c>
      <c r="N48" s="52">
        <f>[1]Data!O216</f>
        <v>1.5088970917477156</v>
      </c>
      <c r="O48" s="52">
        <f>[1]Data!P216</f>
        <v>1.6597791015477183</v>
      </c>
      <c r="P48" s="52">
        <f>[1]Data!Q216</f>
        <v>1.6884520821303322</v>
      </c>
      <c r="Q48" s="52">
        <f>[1]Data!R216</f>
        <v>1.8085178008801335</v>
      </c>
      <c r="R48" s="52">
        <f>[1]Data!S216</f>
        <v>1.96303813859471</v>
      </c>
      <c r="S48" s="52">
        <f>[1]Data!T216</f>
        <v>1.9445010050962694</v>
      </c>
      <c r="T48" s="53">
        <f>[1]Data!U216</f>
        <v>1.9345204079108966</v>
      </c>
      <c r="U48" s="54">
        <f>[1]End!W12</f>
        <v>2.002208</v>
      </c>
      <c r="V48" s="55">
        <f>[1]End!X12</f>
        <v>2.0822959999999999</v>
      </c>
      <c r="W48" s="51">
        <f>[1]End!Y12</f>
        <v>2.1655880000000001</v>
      </c>
      <c r="X48" s="51">
        <f>[1]End!Z12</f>
        <v>2.252211</v>
      </c>
      <c r="Y48" s="51">
        <f>[1]End!AA12</f>
        <v>2.3310390000000001</v>
      </c>
    </row>
    <row r="49" spans="1:25">
      <c r="A49" s="36" t="s">
        <v>29</v>
      </c>
      <c r="B49" s="51">
        <f>[1]Data!C217</f>
        <v>1.6271722102143706</v>
      </c>
      <c r="C49" s="51">
        <f t="shared" ref="C49:T49" si="19">C48/B48-1</f>
        <v>0.39390494504715923</v>
      </c>
      <c r="D49" s="51">
        <f t="shared" si="19"/>
        <v>7.0884970410139081E-2</v>
      </c>
      <c r="E49" s="51">
        <f t="shared" si="19"/>
        <v>3.5612303863981287E-2</v>
      </c>
      <c r="F49" s="51">
        <f t="shared" si="19"/>
        <v>0.19151752147012457</v>
      </c>
      <c r="G49" s="51">
        <f t="shared" si="19"/>
        <v>4.0385690418611508E-2</v>
      </c>
      <c r="H49" s="51">
        <f t="shared" si="19"/>
        <v>4.6876826341218036E-2</v>
      </c>
      <c r="I49" s="51">
        <f t="shared" si="19"/>
        <v>5.5793832947244937E-2</v>
      </c>
      <c r="J49" s="51">
        <f t="shared" si="19"/>
        <v>4.7853047367494961E-2</v>
      </c>
      <c r="K49" s="52">
        <f t="shared" si="19"/>
        <v>5.6563043563226278E-2</v>
      </c>
      <c r="L49" s="52">
        <f t="shared" si="19"/>
        <v>8.247064306811458E-2</v>
      </c>
      <c r="M49" s="52">
        <f t="shared" si="19"/>
        <v>9.1609555513523011E-2</v>
      </c>
      <c r="N49" s="52">
        <f t="shared" si="19"/>
        <v>9.2449193326555434E-2</v>
      </c>
      <c r="O49" s="52">
        <f t="shared" si="19"/>
        <v>9.9994897349321654E-2</v>
      </c>
      <c r="P49" s="52">
        <f t="shared" si="19"/>
        <v>1.7275178700512983E-2</v>
      </c>
      <c r="Q49" s="52">
        <f t="shared" si="19"/>
        <v>7.1109935556070702E-2</v>
      </c>
      <c r="R49" s="52">
        <f t="shared" si="19"/>
        <v>8.5440318939286941E-2</v>
      </c>
      <c r="S49" s="52">
        <f t="shared" si="19"/>
        <v>-9.4430837251643363E-3</v>
      </c>
      <c r="T49" s="53">
        <f t="shared" si="19"/>
        <v>-5.1327292499283583E-3</v>
      </c>
      <c r="U49" s="54">
        <f>U48/T48-1</f>
        <v>3.4989339896496441E-2</v>
      </c>
      <c r="V49" s="55">
        <f>V48/U48-1</f>
        <v>3.9999840176445201E-2</v>
      </c>
      <c r="W49" s="51">
        <f>W48/V48-1</f>
        <v>4.0000076838259346E-2</v>
      </c>
      <c r="X49" s="51">
        <f t="shared" ref="X49:Y49" si="20">X48/W48-1</f>
        <v>3.9999759880457342E-2</v>
      </c>
      <c r="Y49" s="51">
        <f t="shared" si="20"/>
        <v>3.5000273065001419E-2</v>
      </c>
    </row>
    <row r="50" spans="1:25">
      <c r="A50" s="56" t="s">
        <v>31</v>
      </c>
      <c r="B50" s="51">
        <f>[1]Data!C218</f>
        <v>0.63065476663419462</v>
      </c>
      <c r="C50" s="51">
        <f>[1]Data!D218</f>
        <v>0.71748178874395763</v>
      </c>
      <c r="D50" s="51">
        <f>[1]Data!E218</f>
        <v>0.7695596769228209</v>
      </c>
      <c r="E50" s="51">
        <f>[1]Data!F218</f>
        <v>0.85162849160506116</v>
      </c>
      <c r="F50" s="51">
        <f>[1]Data!G218</f>
        <v>0.94436218142303108</v>
      </c>
      <c r="G50" s="51">
        <f>[1]Data!H218</f>
        <v>0.98816770357841921</v>
      </c>
      <c r="H50" s="51">
        <f>[1]Data!I218</f>
        <v>1.0217933519558895</v>
      </c>
      <c r="I50" s="51">
        <f>[1]Data!J218</f>
        <v>1.0772033960247416</v>
      </c>
      <c r="J50" s="51">
        <f>[1]Data!K218</f>
        <v>1.1520978506421355</v>
      </c>
      <c r="K50" s="52">
        <f>[1]Data!L218</f>
        <v>1.2383107308695471</v>
      </c>
      <c r="L50" s="52">
        <f>[1]Data!M218</f>
        <v>1.3148257327150676</v>
      </c>
      <c r="M50" s="52">
        <f>[1]Data!N218</f>
        <v>1.430241507833963</v>
      </c>
      <c r="N50" s="52">
        <f>[1]Data!O218</f>
        <v>1.5872066663759794</v>
      </c>
      <c r="O50" s="52">
        <f>[1]Data!P218</f>
        <v>1.6752608716139197</v>
      </c>
      <c r="P50" s="52">
        <f>[1]Data!Q218</f>
        <v>1.7252880761280489</v>
      </c>
      <c r="Q50" s="52">
        <f>[1]Data!R218</f>
        <v>1.91923022501352</v>
      </c>
      <c r="R50" s="52">
        <f>[1]Data!S218</f>
        <v>1.9584190018051275</v>
      </c>
      <c r="S50" s="52">
        <f>[1]Data!T218</f>
        <v>1.9315073602621871</v>
      </c>
      <c r="T50" s="53">
        <f>[1]Data!U218</f>
        <v>1.9769812169235796</v>
      </c>
      <c r="U50" s="54">
        <f>[1]End!W13</f>
        <v>2.046195</v>
      </c>
      <c r="V50" s="55">
        <f>[1]End!X13</f>
        <v>2.1280429999999999</v>
      </c>
      <c r="W50" s="51">
        <f>[1]End!Y13</f>
        <v>2.213165</v>
      </c>
      <c r="X50" s="51">
        <f>[1]End!Z13</f>
        <v>2.3016909999999999</v>
      </c>
      <c r="Y50" s="51">
        <f>[1]End!AA13</f>
        <v>2.38225</v>
      </c>
    </row>
    <row r="51" spans="1:25">
      <c r="A51" s="36" t="s">
        <v>29</v>
      </c>
      <c r="B51" s="51">
        <f>[1]Data!C219</f>
        <v>0.57384830797340847</v>
      </c>
      <c r="C51" s="51">
        <f t="shared" ref="C51:T51" si="21">C50/B50-1</f>
        <v>0.13767758003821795</v>
      </c>
      <c r="D51" s="51">
        <f t="shared" si="21"/>
        <v>7.2584264849470559E-2</v>
      </c>
      <c r="E51" s="51">
        <f t="shared" si="21"/>
        <v>0.10664386030515849</v>
      </c>
      <c r="F51" s="51">
        <f t="shared" si="21"/>
        <v>0.10888983956278286</v>
      </c>
      <c r="G51" s="51">
        <f t="shared" si="21"/>
        <v>4.6386357921892829E-2</v>
      </c>
      <c r="H51" s="51">
        <f t="shared" si="21"/>
        <v>3.4028281085996648E-2</v>
      </c>
      <c r="I51" s="51">
        <f t="shared" si="21"/>
        <v>5.4228229184294152E-2</v>
      </c>
      <c r="J51" s="51">
        <f t="shared" si="21"/>
        <v>6.9526753158949184E-2</v>
      </c>
      <c r="K51" s="52">
        <f t="shared" si="21"/>
        <v>7.4831213494027216E-2</v>
      </c>
      <c r="L51" s="52">
        <f t="shared" si="21"/>
        <v>6.1789823780168174E-2</v>
      </c>
      <c r="M51" s="52">
        <f t="shared" si="21"/>
        <v>8.7780283156282612E-2</v>
      </c>
      <c r="N51" s="52">
        <f t="shared" si="21"/>
        <v>0.10974731028449392</v>
      </c>
      <c r="O51" s="52">
        <f t="shared" si="21"/>
        <v>5.5477466862580593E-2</v>
      </c>
      <c r="P51" s="52">
        <f t="shared" si="21"/>
        <v>2.9862336882454432E-2</v>
      </c>
      <c r="Q51" s="52">
        <f t="shared" si="21"/>
        <v>0.11241145845088241</v>
      </c>
      <c r="R51" s="52">
        <f t="shared" si="21"/>
        <v>2.0419007725522631E-2</v>
      </c>
      <c r="S51" s="52">
        <f t="shared" si="21"/>
        <v>-1.3741513699640051E-2</v>
      </c>
      <c r="T51" s="53">
        <f t="shared" si="21"/>
        <v>2.3543196157026269E-2</v>
      </c>
      <c r="U51" s="54">
        <f>U50/T50-1</f>
        <v>3.5009833418713665E-2</v>
      </c>
      <c r="V51" s="55">
        <f>V50/U50-1</f>
        <v>4.0000097742395102E-2</v>
      </c>
      <c r="W51" s="51">
        <f>W50/V50-1</f>
        <v>4.0000131576288789E-2</v>
      </c>
      <c r="X51" s="51">
        <f t="shared" ref="X51:Y51" si="22">X50/W50-1</f>
        <v>3.9999728895043996E-2</v>
      </c>
      <c r="Y51" s="51">
        <f t="shared" si="22"/>
        <v>3.4999919624310927E-2</v>
      </c>
    </row>
    <row r="52" spans="1:25">
      <c r="A52" s="26" t="s">
        <v>32</v>
      </c>
      <c r="B52" s="51">
        <f>[1]Data!C240</f>
        <v>0.88575000000000004</v>
      </c>
      <c r="C52" s="51">
        <f>[1]Data!D240</f>
        <v>0.76</v>
      </c>
      <c r="D52" s="51">
        <f>[1]Data!E240</f>
        <v>0.45</v>
      </c>
      <c r="E52" s="51">
        <f>[1]Data!F240</f>
        <v>0.38</v>
      </c>
      <c r="F52" s="51">
        <f>[1]Data!G240</f>
        <v>0.33</v>
      </c>
      <c r="G52" s="51">
        <f>[1]Data!H240</f>
        <v>0.27</v>
      </c>
      <c r="H52" s="51">
        <f>[1]Data!I240</f>
        <v>0.21</v>
      </c>
      <c r="I52" s="51">
        <f>[1]Data!J240</f>
        <v>0.27279999999999999</v>
      </c>
      <c r="J52" s="51">
        <f>[1]Data!K240</f>
        <v>0.2606666666666666</v>
      </c>
      <c r="K52" s="52">
        <f>[1]Data!L240</f>
        <v>0.24608333333333335</v>
      </c>
      <c r="L52" s="52">
        <f>[1]Data!M240</f>
        <v>0.20683333333333334</v>
      </c>
      <c r="M52" s="52">
        <f>[1]Data!N240</f>
        <v>0.19775000000000001</v>
      </c>
      <c r="N52" s="52">
        <f>[1]Data!O240</f>
        <v>0.2106936608357069</v>
      </c>
      <c r="O52" s="52">
        <f>[1]Data!P240</f>
        <v>0.2299588877251961</v>
      </c>
      <c r="P52" s="52">
        <f>[1]Data!Q240</f>
        <v>0.24238526381548567</v>
      </c>
      <c r="Q52" s="52">
        <f>[1]Data!R240</f>
        <v>0.22522227073308318</v>
      </c>
      <c r="R52" s="52">
        <f>[1]Data!S240</f>
        <v>0.22174694098509309</v>
      </c>
      <c r="S52" s="52">
        <f>[1]Data!T240</f>
        <v>0.22040915345833156</v>
      </c>
      <c r="T52" s="53">
        <f>[1]Data!U240</f>
        <v>0.20702602213554552</v>
      </c>
      <c r="U52" s="54">
        <f>[1]End!W134</f>
        <v>0.18</v>
      </c>
      <c r="V52" s="55">
        <f>[1]End!X134</f>
        <v>0.16</v>
      </c>
      <c r="W52" s="51">
        <f>[1]End!Y134</f>
        <v>0.14000000000000001</v>
      </c>
      <c r="X52" s="51">
        <f>[1]End!Z134</f>
        <v>0.12</v>
      </c>
      <c r="Y52" s="51">
        <f>[1]End!AA134</f>
        <v>0.1</v>
      </c>
    </row>
    <row r="53" spans="1:25">
      <c r="A53" s="26" t="s">
        <v>33</v>
      </c>
      <c r="B53" s="51">
        <f>[1]Data!C239</f>
        <v>0.25024999999999997</v>
      </c>
      <c r="C53" s="51">
        <f>[1]Data!D239</f>
        <v>0.14150000000000001</v>
      </c>
      <c r="D53" s="51">
        <f>[1]Data!E239</f>
        <v>0.11199999999999999</v>
      </c>
      <c r="E53" s="51">
        <f>[1]Data!F239</f>
        <v>0.18425</v>
      </c>
      <c r="F53" s="51">
        <f>[1]Data!G239</f>
        <v>0.12675</v>
      </c>
      <c r="G53" s="51">
        <f>[1]Data!H239</f>
        <v>0.11666666665000001</v>
      </c>
      <c r="H53" s="51">
        <f>[1]Data!I239</f>
        <v>9.5500000000000002E-2</v>
      </c>
      <c r="I53" s="51">
        <f>[1]Data!J239</f>
        <v>0.1016</v>
      </c>
      <c r="J53" s="51">
        <f>[1]Data!K239</f>
        <v>8.975000000000001E-2</v>
      </c>
      <c r="K53" s="52">
        <f>[1]Data!L239</f>
        <v>7.166666666666667E-2</v>
      </c>
      <c r="L53" s="52">
        <f>[1]Data!M239</f>
        <v>7.9499999999999987E-2</v>
      </c>
      <c r="M53" s="52">
        <f>[1]Data!N239</f>
        <v>0.10124999999999998</v>
      </c>
      <c r="N53" s="52">
        <f>[1]Data!O239</f>
        <v>0.10201620249027724</v>
      </c>
      <c r="O53" s="52">
        <f>[1]Data!P239</f>
        <v>0.1120298452769783</v>
      </c>
      <c r="P53" s="52">
        <f>[1]Data!Q239</f>
        <v>0.10804294274691478</v>
      </c>
      <c r="Q53" s="52">
        <f>[1]Data!R239</f>
        <v>0.10068391542187081</v>
      </c>
      <c r="R53" s="52">
        <f>[1]Data!S239</f>
        <v>0.11676799113338199</v>
      </c>
      <c r="S53" s="52">
        <f>[1]Data!T239</f>
        <v>0.10768316689065655</v>
      </c>
      <c r="T53" s="53">
        <f>[1]Data!U239</f>
        <v>9.7686914612618636E-2</v>
      </c>
      <c r="U53" s="54">
        <f>[1]End!W131</f>
        <v>0.09</v>
      </c>
      <c r="V53" s="55">
        <f>[1]End!X131</f>
        <v>0.08</v>
      </c>
      <c r="W53" s="51">
        <f>[1]End!Y131</f>
        <v>7.0000000000000007E-2</v>
      </c>
      <c r="X53" s="51">
        <f>[1]End!Z131</f>
        <v>0.06</v>
      </c>
      <c r="Y53" s="51">
        <f>[1]End!AA131</f>
        <v>0.05</v>
      </c>
    </row>
    <row r="54" spans="1:25">
      <c r="A54" s="56" t="s">
        <v>34</v>
      </c>
      <c r="B54" s="51">
        <f>B52-B53</f>
        <v>0.63550000000000006</v>
      </c>
      <c r="C54" s="51">
        <f t="shared" ref="C54:T54" si="23">C52-C53</f>
        <v>0.61850000000000005</v>
      </c>
      <c r="D54" s="51">
        <f t="shared" si="23"/>
        <v>0.33800000000000002</v>
      </c>
      <c r="E54" s="51">
        <f t="shared" si="23"/>
        <v>0.19575000000000001</v>
      </c>
      <c r="F54" s="51">
        <f t="shared" si="23"/>
        <v>0.20325000000000001</v>
      </c>
      <c r="G54" s="51">
        <f t="shared" si="23"/>
        <v>0.15333333334999999</v>
      </c>
      <c r="H54" s="51">
        <f t="shared" si="23"/>
        <v>0.11449999999999999</v>
      </c>
      <c r="I54" s="51">
        <f t="shared" si="23"/>
        <v>0.17119999999999999</v>
      </c>
      <c r="J54" s="51">
        <f t="shared" si="23"/>
        <v>0.17091666666666661</v>
      </c>
      <c r="K54" s="52">
        <f t="shared" si="23"/>
        <v>0.17441666666666666</v>
      </c>
      <c r="L54" s="52">
        <f t="shared" si="23"/>
        <v>0.12733333333333335</v>
      </c>
      <c r="M54" s="52">
        <f t="shared" si="23"/>
        <v>9.650000000000003E-2</v>
      </c>
      <c r="N54" s="52">
        <f t="shared" si="23"/>
        <v>0.10867745834542966</v>
      </c>
      <c r="O54" s="52">
        <f t="shared" si="23"/>
        <v>0.11792904244821779</v>
      </c>
      <c r="P54" s="52">
        <f t="shared" si="23"/>
        <v>0.13434232106857089</v>
      </c>
      <c r="Q54" s="52">
        <f t="shared" si="23"/>
        <v>0.12453835531121236</v>
      </c>
      <c r="R54" s="52">
        <f t="shared" si="23"/>
        <v>0.10497894985171111</v>
      </c>
      <c r="S54" s="52">
        <f t="shared" si="23"/>
        <v>0.11272598656767502</v>
      </c>
      <c r="T54" s="53">
        <f t="shared" si="23"/>
        <v>0.10933910752292689</v>
      </c>
      <c r="U54" s="54">
        <f>U52-U53</f>
        <v>0.09</v>
      </c>
      <c r="V54" s="55">
        <f>V52-V53</f>
        <v>0.08</v>
      </c>
      <c r="W54" s="51">
        <f>W52-W53</f>
        <v>7.0000000000000007E-2</v>
      </c>
      <c r="X54" s="51">
        <f t="shared" ref="X54:Y54" si="24">X52-X53</f>
        <v>0.06</v>
      </c>
      <c r="Y54" s="51">
        <f t="shared" si="24"/>
        <v>0.05</v>
      </c>
    </row>
    <row r="55" spans="1:25" hidden="1">
      <c r="A55" s="26" t="s">
        <v>35</v>
      </c>
      <c r="B55" s="57">
        <f>[1]Data!C237</f>
        <v>1.2885388888888891</v>
      </c>
      <c r="C55" s="57">
        <f>[1]Data!D237</f>
        <v>1.2624280925013684</v>
      </c>
      <c r="D55" s="57">
        <f>[1]Data!E237</f>
        <v>1.2971230959982971</v>
      </c>
      <c r="E55" s="57">
        <f>[1]Data!F237</f>
        <v>1.3922463846317583</v>
      </c>
      <c r="F55" s="57">
        <f>[1]Data!G237</f>
        <v>2.0240197147722436</v>
      </c>
      <c r="G55" s="57">
        <f>[1]Data!H237</f>
        <v>1.9767673542692938</v>
      </c>
      <c r="H55" s="57">
        <f>[1]Data!I237</f>
        <v>2.0727877061961855</v>
      </c>
      <c r="I55" s="57">
        <f>[1]Data!J237</f>
        <v>2.1942063991295444</v>
      </c>
      <c r="J55" s="57">
        <f>[1]Data!K237</f>
        <v>2.1458840181771635</v>
      </c>
      <c r="K55" s="58">
        <f>[1]Data!L237</f>
        <v>1.9167359207761716</v>
      </c>
      <c r="L55" s="58">
        <f>[1]Data!M237</f>
        <v>1.8126092153097797</v>
      </c>
      <c r="M55" s="58">
        <f>[1]Data!N237</f>
        <v>1.776604660138249</v>
      </c>
      <c r="N55" s="58">
        <f>[1]Data!O237</f>
        <v>1.6705502035330262</v>
      </c>
      <c r="O55" s="58">
        <f>[1]Data!P237</f>
        <v>1.490329623037943</v>
      </c>
      <c r="P55" s="58">
        <f>[1]Data!Q237</f>
        <v>1.6704957290066564</v>
      </c>
      <c r="Q55" s="58">
        <f>[1]Data!R237</f>
        <v>1.782348664234511</v>
      </c>
      <c r="R55" s="58">
        <f>[1]Data!S237</f>
        <v>1.6864901804915513</v>
      </c>
      <c r="S55" s="58">
        <f>[1]Data!T237</f>
        <v>1.6512530543196144</v>
      </c>
      <c r="T55" s="59">
        <f>[1]Data!U237</f>
        <v>1.6633535055043527</v>
      </c>
      <c r="U55" s="60">
        <f>[1]End!W113</f>
        <v>1.76</v>
      </c>
      <c r="V55" s="61">
        <f>[1]End!X113</f>
        <v>1.8</v>
      </c>
      <c r="W55" s="57">
        <f>[1]End!Y113</f>
        <v>1.8</v>
      </c>
      <c r="X55" s="57">
        <f>[1]End!Z113</f>
        <v>1.8</v>
      </c>
      <c r="Y55" s="57">
        <f>[1]End!AA113</f>
        <v>1.8</v>
      </c>
    </row>
    <row r="56" spans="1:25" hidden="1">
      <c r="A56" s="56" t="s">
        <v>36</v>
      </c>
      <c r="B56" s="57">
        <f>[1]Data!C238</f>
        <v>1.2470333333333337</v>
      </c>
      <c r="C56" s="57">
        <f>[1]Data!D238</f>
        <v>1.2798333333333329</v>
      </c>
      <c r="D56" s="57">
        <f>[1]Data!E238</f>
        <v>1.3164699999999996</v>
      </c>
      <c r="E56" s="57">
        <f>[1]Data!F238</f>
        <v>1.8166666666666667</v>
      </c>
      <c r="F56" s="57">
        <f>[1]Data!G238</f>
        <v>1.9511999999999994</v>
      </c>
      <c r="G56" s="57">
        <f>[1]Data!H238</f>
        <v>1.9806766666666664</v>
      </c>
      <c r="H56" s="57">
        <f>[1]Data!I238</f>
        <v>2.06</v>
      </c>
      <c r="I56" s="57">
        <f>[1]Data!J238</f>
        <v>2.09</v>
      </c>
      <c r="J56" s="57">
        <f>[1]Data!K238</f>
        <v>2.0750000000000002</v>
      </c>
      <c r="K56" s="58">
        <f>[1]Data!L238</f>
        <v>1.825</v>
      </c>
      <c r="L56" s="58">
        <f>[1]Data!M238</f>
        <v>1.7925</v>
      </c>
      <c r="M56" s="58">
        <f>[1]Data!N238</f>
        <v>1.7135</v>
      </c>
      <c r="N56" s="58">
        <f>[1]Data!O238</f>
        <v>1.5915999999999999</v>
      </c>
      <c r="O56" s="58">
        <f>[1]Data!P238</f>
        <v>1.667</v>
      </c>
      <c r="P56" s="58">
        <f>[1]Data!Q238</f>
        <v>1.6858</v>
      </c>
      <c r="Q56" s="58">
        <f>[1]Data!R238</f>
        <v>1.7727999999999999</v>
      </c>
      <c r="R56" s="58">
        <f>[1]Data!S238</f>
        <v>1.6702999999999999</v>
      </c>
      <c r="S56" s="58">
        <f>[1]Data!T238</f>
        <v>1.6567000000000001</v>
      </c>
      <c r="T56" s="59">
        <f>[1]Data!U238</f>
        <v>1.7363</v>
      </c>
      <c r="U56" s="60">
        <f>[1]End!W114</f>
        <v>1.8</v>
      </c>
      <c r="V56" s="61">
        <f>[1]End!X114</f>
        <v>1.8</v>
      </c>
      <c r="W56" s="57">
        <f>[1]End!Y114</f>
        <v>1.8</v>
      </c>
      <c r="X56" s="57">
        <f>[1]End!Z114</f>
        <v>1.8</v>
      </c>
      <c r="Y56" s="57">
        <f>[1]End!AA114</f>
        <v>1.8</v>
      </c>
    </row>
    <row r="57" spans="1:25" ht="13.5">
      <c r="A57" s="62"/>
      <c r="B57" s="63"/>
      <c r="C57" s="63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</row>
    <row r="58" spans="1:25" ht="13.5">
      <c r="A58" s="64"/>
      <c r="B58" s="57"/>
      <c r="C58" s="57"/>
      <c r="D58" s="57"/>
      <c r="E58" s="57"/>
      <c r="F58" s="57"/>
      <c r="G58" s="57"/>
      <c r="H58" s="57"/>
      <c r="I58" s="57"/>
      <c r="J58" s="57"/>
      <c r="K58" s="58"/>
      <c r="L58" s="58"/>
      <c r="M58" s="58"/>
      <c r="N58" s="58"/>
      <c r="O58" s="58"/>
      <c r="P58" s="58"/>
      <c r="Q58" s="58"/>
      <c r="R58" s="58"/>
      <c r="S58" s="58"/>
      <c r="T58" s="58"/>
      <c r="U58" s="57"/>
      <c r="V58" s="57"/>
      <c r="W58" s="57"/>
      <c r="X58" s="57"/>
      <c r="Y58" s="57"/>
    </row>
    <row r="59" spans="1:25">
      <c r="A59" s="26" t="s">
        <v>37</v>
      </c>
      <c r="B59" s="46"/>
      <c r="C59" s="46"/>
      <c r="D59" s="46"/>
      <c r="E59" s="46"/>
      <c r="F59" s="46"/>
      <c r="G59" s="46"/>
      <c r="H59" s="46"/>
      <c r="I59" s="46"/>
      <c r="J59" s="46"/>
      <c r="K59" s="47"/>
      <c r="L59" s="47"/>
      <c r="M59" s="47"/>
      <c r="N59" s="47"/>
      <c r="O59" s="47"/>
      <c r="P59" s="47"/>
      <c r="Q59" s="47"/>
      <c r="R59" s="47"/>
      <c r="S59" s="47"/>
      <c r="T59" s="48"/>
      <c r="U59" s="49"/>
      <c r="V59" s="50"/>
      <c r="W59" s="46"/>
      <c r="X59" s="46"/>
      <c r="Y59" s="46"/>
    </row>
    <row r="60" spans="1:25">
      <c r="A60" s="26"/>
      <c r="B60" s="46"/>
      <c r="C60" s="46"/>
      <c r="D60" s="46"/>
      <c r="E60" s="46"/>
      <c r="F60" s="46"/>
      <c r="G60" s="46"/>
      <c r="H60" s="46"/>
      <c r="I60" s="46"/>
      <c r="J60" s="46"/>
      <c r="K60" s="47"/>
      <c r="L60" s="47"/>
      <c r="M60" s="47"/>
      <c r="N60" s="47"/>
      <c r="O60" s="47"/>
      <c r="P60" s="47"/>
      <c r="Q60" s="47"/>
      <c r="R60" s="47"/>
      <c r="S60" s="47"/>
      <c r="T60" s="48"/>
      <c r="U60" s="49"/>
      <c r="V60" s="50"/>
      <c r="W60" s="46"/>
      <c r="X60" s="46"/>
      <c r="Y60" s="46"/>
    </row>
    <row r="61" spans="1:25">
      <c r="A61" s="36" t="s">
        <v>6</v>
      </c>
      <c r="B61" s="37">
        <f>SUM(B62:B63)</f>
        <v>4360.7699752549697</v>
      </c>
      <c r="C61" s="37">
        <f t="shared" ref="C61:Y61" si="25">SUM(C62:C63)</f>
        <v>5437.7547825961037</v>
      </c>
      <c r="D61" s="37">
        <f t="shared" si="25"/>
        <v>6555.2949001926945</v>
      </c>
      <c r="E61" s="37">
        <f t="shared" si="25"/>
        <v>5984.4964059794556</v>
      </c>
      <c r="F61" s="37">
        <f t="shared" si="25"/>
        <v>5663.4074628768167</v>
      </c>
      <c r="G61" s="37">
        <f t="shared" si="25"/>
        <v>5638.2178460143896</v>
      </c>
      <c r="H61" s="37">
        <f t="shared" si="25"/>
        <v>5539.5602378071817</v>
      </c>
      <c r="I61" s="37">
        <f t="shared" si="25"/>
        <v>5904.9177201386583</v>
      </c>
      <c r="J61" s="37">
        <f t="shared" si="25"/>
        <v>6274.5025284872509</v>
      </c>
      <c r="K61" s="38">
        <f t="shared" si="25"/>
        <v>6756.3752958439127</v>
      </c>
      <c r="L61" s="38">
        <f t="shared" si="25"/>
        <v>7223.6193967615072</v>
      </c>
      <c r="M61" s="38">
        <f t="shared" si="25"/>
        <v>8677.9418033167294</v>
      </c>
      <c r="N61" s="38">
        <f t="shared" si="25"/>
        <v>9693.1943365976367</v>
      </c>
      <c r="O61" s="38">
        <f t="shared" si="25"/>
        <v>11013.584786174846</v>
      </c>
      <c r="P61" s="38">
        <f t="shared" si="25"/>
        <v>10435.50193799654</v>
      </c>
      <c r="Q61" s="38">
        <f t="shared" si="25"/>
        <v>10185.392490333352</v>
      </c>
      <c r="R61" s="38">
        <f t="shared" si="25"/>
        <v>10503.243541973889</v>
      </c>
      <c r="S61" s="38">
        <f t="shared" si="25"/>
        <v>11219.851208310292</v>
      </c>
      <c r="T61" s="39">
        <f t="shared" si="25"/>
        <v>11517.182189445766</v>
      </c>
      <c r="U61" s="40">
        <f t="shared" si="25"/>
        <v>11976.333128226439</v>
      </c>
      <c r="V61" s="41">
        <f t="shared" si="25"/>
        <v>12230.571446134458</v>
      </c>
      <c r="W61" s="37">
        <f t="shared" si="25"/>
        <v>12469.786496785167</v>
      </c>
      <c r="X61" s="37">
        <f t="shared" si="25"/>
        <v>12923.322903582302</v>
      </c>
      <c r="Y61" s="37">
        <f t="shared" si="25"/>
        <v>13383.551283354762</v>
      </c>
    </row>
    <row r="62" spans="1:25">
      <c r="A62" s="42" t="s">
        <v>7</v>
      </c>
      <c r="B62" s="37">
        <f t="shared" ref="B62:Y63" si="26">B12/B$48</f>
        <v>449.12700842352046</v>
      </c>
      <c r="C62" s="37">
        <f t="shared" si="26"/>
        <v>712.6883332097143</v>
      </c>
      <c r="D62" s="37">
        <f t="shared" si="26"/>
        <v>849.06977445796542</v>
      </c>
      <c r="E62" s="37">
        <f t="shared" si="26"/>
        <v>695.89788774387034</v>
      </c>
      <c r="F62" s="37">
        <f t="shared" si="26"/>
        <v>666.9418767389692</v>
      </c>
      <c r="G62" s="37">
        <f t="shared" si="26"/>
        <v>483.77037421726772</v>
      </c>
      <c r="H62" s="37">
        <f t="shared" si="26"/>
        <v>550.24399999999991</v>
      </c>
      <c r="I62" s="37">
        <f t="shared" si="26"/>
        <v>588.59619642337111</v>
      </c>
      <c r="J62" s="37">
        <f t="shared" si="26"/>
        <v>542.55199028437505</v>
      </c>
      <c r="K62" s="38">
        <f t="shared" si="26"/>
        <v>635.22295252341007</v>
      </c>
      <c r="L62" s="38">
        <f t="shared" si="26"/>
        <v>880.16810077690536</v>
      </c>
      <c r="M62" s="38">
        <f t="shared" si="26"/>
        <v>964.54623196043417</v>
      </c>
      <c r="N62" s="38">
        <f t="shared" si="26"/>
        <v>1495.9524684055827</v>
      </c>
      <c r="O62" s="38">
        <f t="shared" si="26"/>
        <v>1580.0295337822724</v>
      </c>
      <c r="P62" s="38">
        <f t="shared" si="26"/>
        <v>1275.4462978557708</v>
      </c>
      <c r="Q62" s="38">
        <f t="shared" si="26"/>
        <v>1248.9785828487463</v>
      </c>
      <c r="R62" s="38">
        <f t="shared" si="26"/>
        <v>1195.6702556733121</v>
      </c>
      <c r="S62" s="38">
        <f t="shared" si="26"/>
        <v>1285.8373849008183</v>
      </c>
      <c r="T62" s="39">
        <f t="shared" si="26"/>
        <v>1243.694022529442</v>
      </c>
      <c r="U62" s="40">
        <f t="shared" si="26"/>
        <v>1286.5796161038213</v>
      </c>
      <c r="V62" s="41">
        <f t="shared" si="26"/>
        <v>1348.991689942256</v>
      </c>
      <c r="W62" s="37">
        <f t="shared" si="26"/>
        <v>1316.0398007377212</v>
      </c>
      <c r="X62" s="37">
        <f t="shared" si="26"/>
        <v>1332.024397358862</v>
      </c>
      <c r="Y62" s="37">
        <f t="shared" si="26"/>
        <v>1364.1985397927704</v>
      </c>
    </row>
    <row r="63" spans="1:25">
      <c r="A63" s="42" t="s">
        <v>8</v>
      </c>
      <c r="B63" s="37">
        <f t="shared" si="26"/>
        <v>3911.6429668314495</v>
      </c>
      <c r="C63" s="37">
        <f t="shared" si="26"/>
        <v>4725.0664493863896</v>
      </c>
      <c r="D63" s="37">
        <f t="shared" si="26"/>
        <v>5706.2251257347289</v>
      </c>
      <c r="E63" s="37">
        <f t="shared" si="26"/>
        <v>5288.5985182355853</v>
      </c>
      <c r="F63" s="37">
        <f t="shared" si="26"/>
        <v>4996.4655861378478</v>
      </c>
      <c r="G63" s="37">
        <f t="shared" si="26"/>
        <v>5154.4474717971216</v>
      </c>
      <c r="H63" s="37">
        <f t="shared" si="26"/>
        <v>4989.316237807182</v>
      </c>
      <c r="I63" s="37">
        <f t="shared" si="26"/>
        <v>5316.3215237152872</v>
      </c>
      <c r="J63" s="37">
        <f t="shared" si="26"/>
        <v>5731.9505382028756</v>
      </c>
      <c r="K63" s="38">
        <f t="shared" si="26"/>
        <v>6121.152343320503</v>
      </c>
      <c r="L63" s="38">
        <f t="shared" si="26"/>
        <v>6343.4512959846015</v>
      </c>
      <c r="M63" s="38">
        <f t="shared" si="26"/>
        <v>7713.3955713562955</v>
      </c>
      <c r="N63" s="38">
        <f t="shared" si="26"/>
        <v>8197.2418681920535</v>
      </c>
      <c r="O63" s="38">
        <f t="shared" si="26"/>
        <v>9433.5552523925744</v>
      </c>
      <c r="P63" s="38">
        <f t="shared" si="26"/>
        <v>9160.0556401407684</v>
      </c>
      <c r="Q63" s="38">
        <f t="shared" si="26"/>
        <v>8936.4139074846062</v>
      </c>
      <c r="R63" s="38">
        <f t="shared" si="26"/>
        <v>9307.573286300576</v>
      </c>
      <c r="S63" s="38">
        <f t="shared" si="26"/>
        <v>9934.0138234094738</v>
      </c>
      <c r="T63" s="39">
        <f t="shared" si="26"/>
        <v>10273.488166916324</v>
      </c>
      <c r="U63" s="40">
        <f t="shared" si="26"/>
        <v>10689.753512122617</v>
      </c>
      <c r="V63" s="41">
        <f t="shared" si="26"/>
        <v>10881.579756192203</v>
      </c>
      <c r="W63" s="37">
        <f t="shared" si="26"/>
        <v>11153.746696047447</v>
      </c>
      <c r="X63" s="37">
        <f t="shared" si="26"/>
        <v>11591.29850622344</v>
      </c>
      <c r="Y63" s="37">
        <f t="shared" si="26"/>
        <v>12019.352743561991</v>
      </c>
    </row>
    <row r="64" spans="1:25">
      <c r="A64" s="36" t="s">
        <v>9</v>
      </c>
      <c r="B64" s="37">
        <f>SUM(B65:B66)</f>
        <v>1434.5984309264522</v>
      </c>
      <c r="C64" s="37">
        <f t="shared" ref="C64:Y64" si="27">SUM(C65:C66)</f>
        <v>1190.1875474558126</v>
      </c>
      <c r="D64" s="37">
        <f t="shared" si="27"/>
        <v>1190.5883546122527</v>
      </c>
      <c r="E64" s="37">
        <f t="shared" si="27"/>
        <v>1878.7230137466372</v>
      </c>
      <c r="F64" s="37">
        <f t="shared" si="27"/>
        <v>1686.2754259844626</v>
      </c>
      <c r="G64" s="37">
        <f t="shared" si="27"/>
        <v>1742.8819190253034</v>
      </c>
      <c r="H64" s="37">
        <f t="shared" si="27"/>
        <v>2095.9738489904807</v>
      </c>
      <c r="I64" s="37">
        <f t="shared" si="27"/>
        <v>2087.1955670103212</v>
      </c>
      <c r="J64" s="37">
        <f t="shared" si="27"/>
        <v>2595.5809472153305</v>
      </c>
      <c r="K64" s="38">
        <f t="shared" si="27"/>
        <v>3045.8330759642431</v>
      </c>
      <c r="L64" s="38">
        <f t="shared" si="27"/>
        <v>3597.3788326972722</v>
      </c>
      <c r="M64" s="38">
        <f t="shared" si="27"/>
        <v>3717.2685215362062</v>
      </c>
      <c r="N64" s="38">
        <f t="shared" si="27"/>
        <v>4581.2995795688057</v>
      </c>
      <c r="O64" s="38">
        <f t="shared" si="27"/>
        <v>3901.671690255771</v>
      </c>
      <c r="P64" s="38">
        <f t="shared" si="27"/>
        <v>2261.5091743611747</v>
      </c>
      <c r="Q64" s="38">
        <f t="shared" si="27"/>
        <v>3327.5784649835414</v>
      </c>
      <c r="R64" s="38">
        <f t="shared" si="27"/>
        <v>4196.077501565167</v>
      </c>
      <c r="S64" s="38">
        <f t="shared" si="27"/>
        <v>4881.2356648398363</v>
      </c>
      <c r="T64" s="39">
        <f t="shared" si="27"/>
        <v>4158.3639218356375</v>
      </c>
      <c r="U64" s="40">
        <f t="shared" si="27"/>
        <v>4589.7379293260237</v>
      </c>
      <c r="V64" s="41">
        <f t="shared" si="27"/>
        <v>4942.9749660951138</v>
      </c>
      <c r="W64" s="37">
        <f t="shared" si="27"/>
        <v>5517.259515660412</v>
      </c>
      <c r="X64" s="37">
        <f t="shared" si="27"/>
        <v>5883.6894056551537</v>
      </c>
      <c r="Y64" s="37">
        <f t="shared" si="27"/>
        <v>6193.6286780272658</v>
      </c>
    </row>
    <row r="65" spans="1:25">
      <c r="A65" s="42" t="s">
        <v>7</v>
      </c>
      <c r="B65" s="37">
        <f t="shared" ref="B65:Y66" si="28">B15/B$48</f>
        <v>77.838650706119907</v>
      </c>
      <c r="C65" s="37">
        <f t="shared" si="28"/>
        <v>99.162995309144463</v>
      </c>
      <c r="D65" s="37">
        <f t="shared" si="28"/>
        <v>98.646813112695483</v>
      </c>
      <c r="E65" s="37">
        <f t="shared" si="28"/>
        <v>107.91034702796435</v>
      </c>
      <c r="F65" s="37">
        <f t="shared" si="28"/>
        <v>53.041881117129527</v>
      </c>
      <c r="G65" s="37">
        <f t="shared" si="28"/>
        <v>61.246481848266662</v>
      </c>
      <c r="H65" s="37">
        <f t="shared" si="28"/>
        <v>71.900000000000006</v>
      </c>
      <c r="I65" s="37">
        <f t="shared" si="28"/>
        <v>74.446352637416297</v>
      </c>
      <c r="J65" s="37">
        <f t="shared" si="28"/>
        <v>171.01792409124633</v>
      </c>
      <c r="K65" s="38">
        <f t="shared" si="28"/>
        <v>364.01949841214616</v>
      </c>
      <c r="L65" s="38">
        <f t="shared" si="28"/>
        <v>521.77645222553656</v>
      </c>
      <c r="M65" s="38">
        <f t="shared" si="28"/>
        <v>636.40048495407677</v>
      </c>
      <c r="N65" s="38">
        <f t="shared" si="28"/>
        <v>971.04037645330584</v>
      </c>
      <c r="O65" s="38">
        <f t="shared" si="28"/>
        <v>918.37522148496373</v>
      </c>
      <c r="P65" s="38">
        <f t="shared" si="28"/>
        <v>873.92985284381848</v>
      </c>
      <c r="Q65" s="38">
        <f t="shared" si="28"/>
        <v>851.69192100315377</v>
      </c>
      <c r="R65" s="38">
        <f t="shared" si="28"/>
        <v>952.1239047286216</v>
      </c>
      <c r="S65" s="38">
        <f t="shared" si="28"/>
        <v>985.43308041393027</v>
      </c>
      <c r="T65" s="39">
        <f t="shared" si="28"/>
        <v>719.31424107472833</v>
      </c>
      <c r="U65" s="40">
        <f t="shared" si="28"/>
        <v>811.60398919592774</v>
      </c>
      <c r="V65" s="41">
        <f t="shared" si="28"/>
        <v>896.12619915708433</v>
      </c>
      <c r="W65" s="37">
        <f t="shared" si="28"/>
        <v>1173.81514858782</v>
      </c>
      <c r="X65" s="37">
        <f t="shared" si="28"/>
        <v>1221.9103805105294</v>
      </c>
      <c r="Y65" s="37">
        <f t="shared" si="28"/>
        <v>1201.1811042200495</v>
      </c>
    </row>
    <row r="66" spans="1:25">
      <c r="A66" s="42" t="s">
        <v>8</v>
      </c>
      <c r="B66" s="37">
        <f t="shared" si="28"/>
        <v>1356.7597802203322</v>
      </c>
      <c r="C66" s="37">
        <f t="shared" si="28"/>
        <v>1091.0245521466682</v>
      </c>
      <c r="D66" s="37">
        <f t="shared" si="28"/>
        <v>1091.9415414995572</v>
      </c>
      <c r="E66" s="37">
        <f t="shared" si="28"/>
        <v>1770.812666718673</v>
      </c>
      <c r="F66" s="37">
        <f t="shared" si="28"/>
        <v>1633.233544867333</v>
      </c>
      <c r="G66" s="37">
        <f t="shared" si="28"/>
        <v>1681.6354371770367</v>
      </c>
      <c r="H66" s="37">
        <f t="shared" si="28"/>
        <v>2024.0738489904809</v>
      </c>
      <c r="I66" s="37">
        <f t="shared" si="28"/>
        <v>2012.7492143729048</v>
      </c>
      <c r="J66" s="37">
        <f t="shared" si="28"/>
        <v>2424.5630231240843</v>
      </c>
      <c r="K66" s="38">
        <f t="shared" si="28"/>
        <v>2681.8135775520968</v>
      </c>
      <c r="L66" s="38">
        <f t="shared" si="28"/>
        <v>3075.6023804717356</v>
      </c>
      <c r="M66" s="38">
        <f t="shared" si="28"/>
        <v>3080.8680365821297</v>
      </c>
      <c r="N66" s="38">
        <f t="shared" si="28"/>
        <v>3610.2592031155</v>
      </c>
      <c r="O66" s="38">
        <f t="shared" si="28"/>
        <v>2983.2964687708072</v>
      </c>
      <c r="P66" s="38">
        <f t="shared" si="28"/>
        <v>1387.579321517356</v>
      </c>
      <c r="Q66" s="38">
        <f t="shared" si="28"/>
        <v>2475.8865439803876</v>
      </c>
      <c r="R66" s="38">
        <f t="shared" si="28"/>
        <v>3243.9535968365458</v>
      </c>
      <c r="S66" s="38">
        <f t="shared" si="28"/>
        <v>3895.8025844259064</v>
      </c>
      <c r="T66" s="39">
        <f t="shared" si="28"/>
        <v>3439.0496807609088</v>
      </c>
      <c r="U66" s="40">
        <f t="shared" si="28"/>
        <v>3778.1339401300961</v>
      </c>
      <c r="V66" s="41">
        <f t="shared" si="28"/>
        <v>4046.8487669380293</v>
      </c>
      <c r="W66" s="37">
        <f t="shared" si="28"/>
        <v>4343.4443670725923</v>
      </c>
      <c r="X66" s="37">
        <f t="shared" si="28"/>
        <v>4661.779025144624</v>
      </c>
      <c r="Y66" s="37">
        <f t="shared" si="28"/>
        <v>4992.447573807216</v>
      </c>
    </row>
    <row r="67" spans="1:25">
      <c r="A67" s="36" t="s">
        <v>10</v>
      </c>
      <c r="B67" s="37">
        <f t="shared" ref="B67:Y69" si="29">B17/B$46</f>
        <v>815.50976211472994</v>
      </c>
      <c r="C67" s="37">
        <f t="shared" si="29"/>
        <v>710.8829300763914</v>
      </c>
      <c r="D67" s="37">
        <f t="shared" si="29"/>
        <v>920.30658507553665</v>
      </c>
      <c r="E67" s="37">
        <f t="shared" si="29"/>
        <v>1000.4639943835397</v>
      </c>
      <c r="F67" s="37">
        <f t="shared" si="29"/>
        <v>1191.5537860890761</v>
      </c>
      <c r="G67" s="37">
        <f t="shared" si="29"/>
        <v>1464.2951779178172</v>
      </c>
      <c r="H67" s="37">
        <f t="shared" si="29"/>
        <v>1632.551591336357</v>
      </c>
      <c r="I67" s="37">
        <f t="shared" si="29"/>
        <v>2057.5357011509782</v>
      </c>
      <c r="J67" s="37">
        <f t="shared" si="29"/>
        <v>2488.9813151262415</v>
      </c>
      <c r="K67" s="38">
        <f t="shared" si="29"/>
        <v>2611.4995301083113</v>
      </c>
      <c r="L67" s="38">
        <f t="shared" si="29"/>
        <v>3060.8788101737855</v>
      </c>
      <c r="M67" s="38">
        <f t="shared" si="29"/>
        <v>3260.5387350091419</v>
      </c>
      <c r="N67" s="38">
        <f t="shared" si="29"/>
        <v>3477.8313295379394</v>
      </c>
      <c r="O67" s="38">
        <f t="shared" si="29"/>
        <v>3263.4641044582281</v>
      </c>
      <c r="P67" s="38">
        <f t="shared" si="29"/>
        <v>3263.0785191614723</v>
      </c>
      <c r="Q67" s="38">
        <f t="shared" si="29"/>
        <v>4074.7092701083393</v>
      </c>
      <c r="R67" s="38">
        <f t="shared" si="29"/>
        <v>4528.3523913366816</v>
      </c>
      <c r="S67" s="38">
        <f t="shared" si="29"/>
        <v>5061.4488743138027</v>
      </c>
      <c r="T67" s="39">
        <f t="shared" si="29"/>
        <v>6125.7795383052598</v>
      </c>
      <c r="U67" s="40">
        <f t="shared" si="29"/>
        <v>7162.9414878319385</v>
      </c>
      <c r="V67" s="41">
        <f t="shared" si="29"/>
        <v>8395.7942109924079</v>
      </c>
      <c r="W67" s="37">
        <f t="shared" si="29"/>
        <v>9703.6450881546607</v>
      </c>
      <c r="X67" s="37">
        <f t="shared" si="29"/>
        <v>11222.469805097557</v>
      </c>
      <c r="Y67" s="37">
        <f t="shared" si="29"/>
        <v>13077.117333784166</v>
      </c>
    </row>
    <row r="68" spans="1:25">
      <c r="A68" s="42" t="s">
        <v>11</v>
      </c>
      <c r="B68" s="37">
        <f t="shared" si="29"/>
        <v>619.72242440846037</v>
      </c>
      <c r="C68" s="37">
        <f t="shared" si="29"/>
        <v>540.2143706472915</v>
      </c>
      <c r="D68" s="37">
        <f t="shared" si="29"/>
        <v>633.03984694733469</v>
      </c>
      <c r="E68" s="37">
        <f t="shared" si="29"/>
        <v>505.48212461394917</v>
      </c>
      <c r="F68" s="37">
        <f t="shared" si="29"/>
        <v>723.11726534666298</v>
      </c>
      <c r="G68" s="37">
        <f t="shared" si="29"/>
        <v>955.97015811884023</v>
      </c>
      <c r="H68" s="37">
        <f t="shared" si="29"/>
        <v>982.31562151225432</v>
      </c>
      <c r="I68" s="37">
        <f t="shared" si="29"/>
        <v>1245.4075360000886</v>
      </c>
      <c r="J68" s="37">
        <f t="shared" si="29"/>
        <v>1622.5380850363831</v>
      </c>
      <c r="K68" s="38">
        <f t="shared" si="29"/>
        <v>1746.4442032136035</v>
      </c>
      <c r="L68" s="38">
        <f t="shared" si="29"/>
        <v>2080.4645452025406</v>
      </c>
      <c r="M68" s="38">
        <f t="shared" si="29"/>
        <v>2126.745330292817</v>
      </c>
      <c r="N68" s="38">
        <f t="shared" si="29"/>
        <v>2281.8953191330725</v>
      </c>
      <c r="O68" s="38">
        <f t="shared" si="29"/>
        <v>2144.0017748616165</v>
      </c>
      <c r="P68" s="38">
        <f t="shared" si="29"/>
        <v>1929.8426979124602</v>
      </c>
      <c r="Q68" s="38">
        <f t="shared" si="29"/>
        <v>2467.0353844764004</v>
      </c>
      <c r="R68" s="38">
        <f t="shared" si="29"/>
        <v>2810.5310433300469</v>
      </c>
      <c r="S68" s="38">
        <f t="shared" si="29"/>
        <v>2931.7913220729238</v>
      </c>
      <c r="T68" s="39">
        <f t="shared" si="29"/>
        <v>3608.9827310983915</v>
      </c>
      <c r="U68" s="40">
        <f t="shared" si="29"/>
        <v>4224.0716157799789</v>
      </c>
      <c r="V68" s="41">
        <f t="shared" si="29"/>
        <v>5009.137966936355</v>
      </c>
      <c r="W68" s="37">
        <f t="shared" si="29"/>
        <v>5821.3272388027372</v>
      </c>
      <c r="X68" s="37">
        <f t="shared" si="29"/>
        <v>6773.1394848590226</v>
      </c>
      <c r="Y68" s="37">
        <f t="shared" si="29"/>
        <v>7939.9291294910054</v>
      </c>
    </row>
    <row r="69" spans="1:25">
      <c r="A69" s="42" t="s">
        <v>12</v>
      </c>
      <c r="B69" s="37">
        <f t="shared" si="29"/>
        <v>195.78733770626962</v>
      </c>
      <c r="C69" s="37">
        <f t="shared" si="29"/>
        <v>170.66855942909993</v>
      </c>
      <c r="D69" s="37">
        <f t="shared" si="29"/>
        <v>287.26673812820206</v>
      </c>
      <c r="E69" s="37">
        <f t="shared" si="29"/>
        <v>494.98186976959039</v>
      </c>
      <c r="F69" s="37">
        <f t="shared" si="29"/>
        <v>468.43652074241311</v>
      </c>
      <c r="G69" s="37">
        <f t="shared" si="29"/>
        <v>508.325019798977</v>
      </c>
      <c r="H69" s="37">
        <f t="shared" si="29"/>
        <v>650.23596982410265</v>
      </c>
      <c r="I69" s="37">
        <f t="shared" si="29"/>
        <v>812.12816515088912</v>
      </c>
      <c r="J69" s="37">
        <f t="shared" si="29"/>
        <v>866.4432300898585</v>
      </c>
      <c r="K69" s="38">
        <f t="shared" si="29"/>
        <v>865.0553268947076</v>
      </c>
      <c r="L69" s="38">
        <f t="shared" si="29"/>
        <v>980.41426497124462</v>
      </c>
      <c r="M69" s="38">
        <f t="shared" si="29"/>
        <v>1133.7934047163246</v>
      </c>
      <c r="N69" s="38">
        <f t="shared" si="29"/>
        <v>1195.9360104048671</v>
      </c>
      <c r="O69" s="38">
        <f t="shared" si="29"/>
        <v>1119.4623295966117</v>
      </c>
      <c r="P69" s="38">
        <f t="shared" si="29"/>
        <v>1333.2358212490121</v>
      </c>
      <c r="Q69" s="38">
        <f t="shared" si="29"/>
        <v>1607.6738856319387</v>
      </c>
      <c r="R69" s="38">
        <f t="shared" si="29"/>
        <v>1717.8213480066347</v>
      </c>
      <c r="S69" s="38">
        <f t="shared" si="29"/>
        <v>2129.6575522408789</v>
      </c>
      <c r="T69" s="39">
        <f t="shared" si="29"/>
        <v>2516.7968072068679</v>
      </c>
      <c r="U69" s="40">
        <f t="shared" si="29"/>
        <v>2938.8698720519587</v>
      </c>
      <c r="V69" s="41">
        <f t="shared" si="29"/>
        <v>3386.6562440560524</v>
      </c>
      <c r="W69" s="37">
        <f t="shared" si="29"/>
        <v>3882.3178493519245</v>
      </c>
      <c r="X69" s="37">
        <f t="shared" si="29"/>
        <v>4449.3303202385332</v>
      </c>
      <c r="Y69" s="37">
        <f t="shared" si="29"/>
        <v>5137.188204293162</v>
      </c>
    </row>
    <row r="70" spans="1:25">
      <c r="A70" s="36" t="s">
        <v>13</v>
      </c>
      <c r="B70" s="37">
        <f t="shared" ref="B70:Y70" si="30">B61+B64+B67-B73</f>
        <v>1783.1686471949652</v>
      </c>
      <c r="C70" s="37">
        <f t="shared" si="30"/>
        <v>2004.3849419608514</v>
      </c>
      <c r="D70" s="37">
        <f t="shared" si="30"/>
        <v>2770.6176323098252</v>
      </c>
      <c r="E70" s="37">
        <f t="shared" si="30"/>
        <v>2785.0593219158754</v>
      </c>
      <c r="F70" s="37">
        <f t="shared" si="30"/>
        <v>2288.2012564026081</v>
      </c>
      <c r="G70" s="37">
        <f t="shared" si="30"/>
        <v>2477.407401394571</v>
      </c>
      <c r="H70" s="37">
        <f t="shared" si="30"/>
        <v>2594.0875683304921</v>
      </c>
      <c r="I70" s="37">
        <f t="shared" si="30"/>
        <v>3010.3269408410215</v>
      </c>
      <c r="J70" s="37">
        <f t="shared" si="30"/>
        <v>3541.3274008156232</v>
      </c>
      <c r="K70" s="38">
        <f t="shared" si="30"/>
        <v>4137.8801293649722</v>
      </c>
      <c r="L70" s="38">
        <f t="shared" si="30"/>
        <v>4812.1419664162913</v>
      </c>
      <c r="M70" s="38">
        <f t="shared" si="30"/>
        <v>5734.9137535770897</v>
      </c>
      <c r="N70" s="38">
        <f t="shared" si="30"/>
        <v>6607.4716232939336</v>
      </c>
      <c r="O70" s="38">
        <f t="shared" si="30"/>
        <v>6775.969798843953</v>
      </c>
      <c r="P70" s="38">
        <f t="shared" si="30"/>
        <v>4987.880944352848</v>
      </c>
      <c r="Q70" s="38">
        <f t="shared" si="30"/>
        <v>5929.376302822182</v>
      </c>
      <c r="R70" s="38">
        <f t="shared" si="30"/>
        <v>6733.0554266294021</v>
      </c>
      <c r="S70" s="38">
        <f t="shared" si="30"/>
        <v>7895.4858690026158</v>
      </c>
      <c r="T70" s="39">
        <f t="shared" si="30"/>
        <v>8093.8188691038904</v>
      </c>
      <c r="U70" s="40">
        <f t="shared" si="30"/>
        <v>9336.2189153094823</v>
      </c>
      <c r="V70" s="41">
        <f t="shared" si="30"/>
        <v>10456.909715311724</v>
      </c>
      <c r="W70" s="37">
        <f t="shared" si="30"/>
        <v>11747.081167585642</v>
      </c>
      <c r="X70" s="37">
        <f t="shared" si="30"/>
        <v>13208.965762974716</v>
      </c>
      <c r="Y70" s="37">
        <f t="shared" si="30"/>
        <v>14908.654882348656</v>
      </c>
    </row>
    <row r="71" spans="1:25">
      <c r="A71" s="42" t="s">
        <v>11</v>
      </c>
      <c r="B71" s="37">
        <f>[1]Data!C30</f>
        <v>1614.7391223130135</v>
      </c>
      <c r="C71" s="37">
        <f>[1]Data!D30</f>
        <v>1815.0603909790541</v>
      </c>
      <c r="D71" s="37">
        <f>[1]Data!E30</f>
        <v>2179.0317258785126</v>
      </c>
      <c r="E71" s="37">
        <f>[1]Data!F30</f>
        <v>2066.0801174373801</v>
      </c>
      <c r="F71" s="37">
        <f>[1]Data!G30</f>
        <v>1842.469726480733</v>
      </c>
      <c r="G71" s="37">
        <f>[1]Data!H30</f>
        <v>2085.511337342522</v>
      </c>
      <c r="H71" s="37">
        <f>[1]Data!I30</f>
        <v>2103.4243905956064</v>
      </c>
      <c r="I71" s="37">
        <f>[1]Data!J30</f>
        <v>2265.2825189931473</v>
      </c>
      <c r="J71" s="37">
        <f>[1]Data!K30</f>
        <v>2798.8035782125207</v>
      </c>
      <c r="K71" s="38">
        <f>[1]Data!L30</f>
        <v>3333.9622111039048</v>
      </c>
      <c r="L71" s="38">
        <f>[1]Data!M30</f>
        <v>3903.6113708361818</v>
      </c>
      <c r="M71" s="38">
        <f>[1]Data!N30</f>
        <v>4794.9147513084454</v>
      </c>
      <c r="N71" s="38">
        <f>[1]Data!O30</f>
        <v>5565.6043390887953</v>
      </c>
      <c r="O71" s="38">
        <f>[1]Data!P30</f>
        <v>5658.8424572387985</v>
      </c>
      <c r="P71" s="38">
        <f>[1]Data!Q30</f>
        <v>4065.0229591465336</v>
      </c>
      <c r="Q71" s="38">
        <f>[1]Data!R30</f>
        <v>4879.4264981823162</v>
      </c>
      <c r="R71" s="38">
        <f>[1]Data!S30</f>
        <v>5664.1086574329565</v>
      </c>
      <c r="S71" s="38">
        <f>[1]Data!T30</f>
        <v>6652.0758207295548</v>
      </c>
      <c r="T71" s="39">
        <f>[1]Data!U30</f>
        <v>6737.3816959612677</v>
      </c>
      <c r="U71" s="40">
        <f>[1]End!W49</f>
        <v>7696.326</v>
      </c>
      <c r="V71" s="41">
        <f>[1]End!X49</f>
        <v>8645.3459999999995</v>
      </c>
      <c r="W71" s="37">
        <f>[1]End!Y49</f>
        <v>9727.3449999999903</v>
      </c>
      <c r="X71" s="37">
        <f>[1]End!Z49</f>
        <v>10956.35</v>
      </c>
      <c r="Y71" s="37">
        <f>[1]End!AA49</f>
        <v>12382.59</v>
      </c>
    </row>
    <row r="72" spans="1:25">
      <c r="A72" s="42" t="s">
        <v>12</v>
      </c>
      <c r="B72" s="37">
        <f>[1]Data!C31</f>
        <v>168.42952488195166</v>
      </c>
      <c r="C72" s="37">
        <f>[1]Data!D31</f>
        <v>189.32455098179639</v>
      </c>
      <c r="D72" s="37">
        <f>[1]Data!E31</f>
        <v>591.5859064313147</v>
      </c>
      <c r="E72" s="37">
        <f>[1]Data!F31</f>
        <v>718.97920447849719</v>
      </c>
      <c r="F72" s="37">
        <f>[1]Data!G31</f>
        <v>445.73152992187499</v>
      </c>
      <c r="G72" s="37">
        <f>[1]Data!H31</f>
        <v>391.8960640520487</v>
      </c>
      <c r="H72" s="37">
        <f>[1]Data!I31</f>
        <v>490.66317773488703</v>
      </c>
      <c r="I72" s="37">
        <f>[1]Data!J31</f>
        <v>745.04442184787354</v>
      </c>
      <c r="J72" s="37">
        <f>[1]Data!K31</f>
        <v>742.52382260310253</v>
      </c>
      <c r="K72" s="38">
        <f>[1]Data!L31</f>
        <v>803.91791826106555</v>
      </c>
      <c r="L72" s="38">
        <f>[1]Data!M31</f>
        <v>908.53059558011205</v>
      </c>
      <c r="M72" s="38">
        <f>[1]Data!N31</f>
        <v>939.99900226864929</v>
      </c>
      <c r="N72" s="38">
        <f>[1]Data!O31</f>
        <v>1041.8672842051376</v>
      </c>
      <c r="O72" s="38">
        <f>[1]Data!P31</f>
        <v>1117.1273416051533</v>
      </c>
      <c r="P72" s="38">
        <f>[1]Data!Q31</f>
        <v>922.8579852063142</v>
      </c>
      <c r="Q72" s="38">
        <f>[1]Data!R31</f>
        <v>1049.9498046398667</v>
      </c>
      <c r="R72" s="38">
        <f>[1]Data!S31</f>
        <v>1068.9467691964392</v>
      </c>
      <c r="S72" s="38">
        <f>[1]Data!T31</f>
        <v>1243.4100482730591</v>
      </c>
      <c r="T72" s="39">
        <f>[1]Data!U31</f>
        <v>1356.437173142622</v>
      </c>
      <c r="U72" s="40">
        <f t="shared" ref="U72:Y72" si="31">U70-U71</f>
        <v>1639.8929153094823</v>
      </c>
      <c r="V72" s="41">
        <f t="shared" si="31"/>
        <v>1811.5637153117241</v>
      </c>
      <c r="W72" s="37">
        <f t="shared" si="31"/>
        <v>2019.7361675856519</v>
      </c>
      <c r="X72" s="37">
        <f t="shared" si="31"/>
        <v>2252.6157629747158</v>
      </c>
      <c r="Y72" s="37">
        <f t="shared" si="31"/>
        <v>2526.0648823486554</v>
      </c>
    </row>
    <row r="73" spans="1:25">
      <c r="A73" s="26" t="s">
        <v>14</v>
      </c>
      <c r="B73" s="37">
        <f>B23/B$46</f>
        <v>4827.7095211011865</v>
      </c>
      <c r="C73" s="37">
        <f t="shared" ref="C73:Y87" si="32">C23/C$46</f>
        <v>5334.4403181674561</v>
      </c>
      <c r="D73" s="37">
        <f t="shared" si="32"/>
        <v>5895.572207570659</v>
      </c>
      <c r="E73" s="37">
        <f t="shared" si="32"/>
        <v>6078.624092193756</v>
      </c>
      <c r="F73" s="37">
        <f t="shared" si="32"/>
        <v>6253.0354185477463</v>
      </c>
      <c r="G73" s="37">
        <f t="shared" si="32"/>
        <v>6367.9875415629385</v>
      </c>
      <c r="H73" s="37">
        <f t="shared" si="32"/>
        <v>6673.9981098035269</v>
      </c>
      <c r="I73" s="37">
        <f t="shared" si="32"/>
        <v>7039.3220474589361</v>
      </c>
      <c r="J73" s="37">
        <f t="shared" si="32"/>
        <v>7817.7373900131997</v>
      </c>
      <c r="K73" s="38">
        <f t="shared" si="32"/>
        <v>8275.8277725514945</v>
      </c>
      <c r="L73" s="38">
        <f t="shared" si="32"/>
        <v>9069.7350732162722</v>
      </c>
      <c r="M73" s="38">
        <f t="shared" si="32"/>
        <v>9920.8353062849874</v>
      </c>
      <c r="N73" s="38">
        <f t="shared" si="32"/>
        <v>11144.853622410448</v>
      </c>
      <c r="O73" s="38">
        <f t="shared" si="32"/>
        <v>11402.750782044894</v>
      </c>
      <c r="P73" s="38">
        <f t="shared" si="32"/>
        <v>10972.20868716634</v>
      </c>
      <c r="Q73" s="38">
        <f t="shared" si="32"/>
        <v>11658.303922603051</v>
      </c>
      <c r="R73" s="38">
        <f t="shared" si="32"/>
        <v>12494.618008246336</v>
      </c>
      <c r="S73" s="38">
        <f t="shared" si="32"/>
        <v>13267.049878461316</v>
      </c>
      <c r="T73" s="39">
        <f t="shared" si="32"/>
        <v>13707.506780482776</v>
      </c>
      <c r="U73" s="40">
        <f t="shared" si="32"/>
        <v>14392.793630074919</v>
      </c>
      <c r="V73" s="41">
        <f t="shared" si="32"/>
        <v>15112.430907910255</v>
      </c>
      <c r="W73" s="37">
        <f t="shared" si="32"/>
        <v>15943.609933014599</v>
      </c>
      <c r="X73" s="37">
        <f t="shared" si="32"/>
        <v>16820.516351360297</v>
      </c>
      <c r="Y73" s="37">
        <f t="shared" si="32"/>
        <v>17745.642412817539</v>
      </c>
    </row>
    <row r="74" spans="1:25">
      <c r="A74" s="36" t="s">
        <v>15</v>
      </c>
      <c r="B74" s="37">
        <f>B24/B$46</f>
        <v>-151.16024353494734</v>
      </c>
      <c r="C74" s="37">
        <f t="shared" si="32"/>
        <v>-122.65608648228041</v>
      </c>
      <c r="D74" s="37">
        <f t="shared" si="32"/>
        <v>213.87363841924065</v>
      </c>
      <c r="E74" s="37">
        <f t="shared" si="32"/>
        <v>321.54160049232456</v>
      </c>
      <c r="F74" s="37">
        <f t="shared" si="32"/>
        <v>327.90271939424514</v>
      </c>
      <c r="G74" s="37">
        <f t="shared" si="32"/>
        <v>77.442650118179571</v>
      </c>
      <c r="H74" s="37">
        <f t="shared" si="32"/>
        <v>41.457790490076675</v>
      </c>
      <c r="I74" s="37">
        <f t="shared" si="32"/>
        <v>23.881863229537441</v>
      </c>
      <c r="J74" s="37">
        <f t="shared" si="32"/>
        <v>26.094815755343589</v>
      </c>
      <c r="K74" s="38">
        <f t="shared" si="32"/>
        <v>126.00873146342255</v>
      </c>
      <c r="L74" s="38">
        <f t="shared" si="32"/>
        <v>87.112792005448625</v>
      </c>
      <c r="M74" s="38">
        <f t="shared" si="32"/>
        <v>207.17719384081144</v>
      </c>
      <c r="N74" s="38">
        <f t="shared" si="32"/>
        <v>40.331008237595597</v>
      </c>
      <c r="O74" s="38">
        <f t="shared" si="32"/>
        <v>-51.864644428695378</v>
      </c>
      <c r="P74" s="38">
        <f t="shared" si="32"/>
        <v>-42.09806807080021</v>
      </c>
      <c r="Q74" s="38">
        <f t="shared" si="32"/>
        <v>-215.08299164553253</v>
      </c>
      <c r="R74" s="38">
        <f t="shared" si="32"/>
        <v>-366.03852807176469</v>
      </c>
      <c r="S74" s="38">
        <f t="shared" si="32"/>
        <v>-122.90990632120663</v>
      </c>
      <c r="T74" s="39">
        <f t="shared" si="32"/>
        <v>-258.948112203177</v>
      </c>
      <c r="U74" s="40">
        <f t="shared" si="32"/>
        <v>-401.69183252752259</v>
      </c>
      <c r="V74" s="41">
        <f t="shared" si="32"/>
        <v>-486.4633340558961</v>
      </c>
      <c r="W74" s="37">
        <f t="shared" si="32"/>
        <v>-518.73124059606846</v>
      </c>
      <c r="X74" s="37">
        <f t="shared" si="32"/>
        <v>-575.31370202375251</v>
      </c>
      <c r="Y74" s="37">
        <f t="shared" si="32"/>
        <v>-649.88205903276969</v>
      </c>
    </row>
    <row r="75" spans="1:25">
      <c r="A75" s="42" t="s">
        <v>7</v>
      </c>
      <c r="B75" s="37">
        <f t="shared" ref="B75:H87" si="33">B25/B$46</f>
        <v>-1.9334038931122093</v>
      </c>
      <c r="C75" s="37">
        <f t="shared" si="33"/>
        <v>-63.293878040144072</v>
      </c>
      <c r="D75" s="37">
        <f t="shared" si="33"/>
        <v>-60.962879657479817</v>
      </c>
      <c r="E75" s="37">
        <f t="shared" si="33"/>
        <v>-59.973925780021759</v>
      </c>
      <c r="F75" s="37">
        <f t="shared" si="33"/>
        <v>-86.702120404182139</v>
      </c>
      <c r="G75" s="37">
        <f t="shared" si="33"/>
        <v>-76.603985778681476</v>
      </c>
      <c r="H75" s="37">
        <f t="shared" si="33"/>
        <v>-51.271900000000002</v>
      </c>
      <c r="I75" s="37">
        <f t="shared" si="32"/>
        <v>-62.97225667968091</v>
      </c>
      <c r="J75" s="37">
        <f t="shared" si="32"/>
        <v>-67.003235377775141</v>
      </c>
      <c r="K75" s="38">
        <f t="shared" si="32"/>
        <v>-40.857301115011751</v>
      </c>
      <c r="L75" s="38">
        <f t="shared" si="32"/>
        <v>-30.047890019854041</v>
      </c>
      <c r="M75" s="38">
        <f t="shared" si="32"/>
        <v>-25.899370458292186</v>
      </c>
      <c r="N75" s="38">
        <f t="shared" si="32"/>
        <v>-25.485150602807241</v>
      </c>
      <c r="O75" s="38">
        <f t="shared" si="32"/>
        <v>-38.437879550237604</v>
      </c>
      <c r="P75" s="38">
        <f t="shared" si="32"/>
        <v>-68.890079228823581</v>
      </c>
      <c r="Q75" s="38">
        <f t="shared" si="32"/>
        <v>-74.468405954502799</v>
      </c>
      <c r="R75" s="38">
        <f t="shared" si="32"/>
        <v>-93.131415332385373</v>
      </c>
      <c r="S75" s="38">
        <f t="shared" si="32"/>
        <v>-67.243143946593591</v>
      </c>
      <c r="T75" s="39">
        <f t="shared" si="32"/>
        <v>-68.553102020524619</v>
      </c>
      <c r="U75" s="40">
        <f t="shared" si="32"/>
        <v>-94.220904116170928</v>
      </c>
      <c r="V75" s="41">
        <f t="shared" si="32"/>
        <v>-91.545684854217058</v>
      </c>
      <c r="W75" s="37">
        <f t="shared" si="32"/>
        <v>-69.78121991255</v>
      </c>
      <c r="X75" s="37">
        <f t="shared" si="32"/>
        <v>-67.974436349395617</v>
      </c>
      <c r="Y75" s="37">
        <f t="shared" si="32"/>
        <v>-67.794340782660242</v>
      </c>
    </row>
    <row r="76" spans="1:25">
      <c r="A76" s="42" t="s">
        <v>8</v>
      </c>
      <c r="B76" s="37">
        <f t="shared" si="33"/>
        <v>-149.22683964183514</v>
      </c>
      <c r="C76" s="37">
        <f t="shared" si="33"/>
        <v>-59.362208442136328</v>
      </c>
      <c r="D76" s="37">
        <f t="shared" si="33"/>
        <v>274.83651807672049</v>
      </c>
      <c r="E76" s="37">
        <f t="shared" si="33"/>
        <v>381.51552627234628</v>
      </c>
      <c r="F76" s="37">
        <f t="shared" si="33"/>
        <v>414.60483979842724</v>
      </c>
      <c r="G76" s="37">
        <f t="shared" si="33"/>
        <v>154.04663589686103</v>
      </c>
      <c r="H76" s="37">
        <f t="shared" si="33"/>
        <v>92.729690490076678</v>
      </c>
      <c r="I76" s="37">
        <f t="shared" si="32"/>
        <v>86.854119909218355</v>
      </c>
      <c r="J76" s="37">
        <f t="shared" si="32"/>
        <v>93.09805113311873</v>
      </c>
      <c r="K76" s="38">
        <f t="shared" si="32"/>
        <v>166.86603257843427</v>
      </c>
      <c r="L76" s="38">
        <f t="shared" si="32"/>
        <v>117.16068202530266</v>
      </c>
      <c r="M76" s="38">
        <f t="shared" si="32"/>
        <v>233.07656429910361</v>
      </c>
      <c r="N76" s="38">
        <f t="shared" si="32"/>
        <v>65.816158840402835</v>
      </c>
      <c r="O76" s="38">
        <f t="shared" si="32"/>
        <v>-13.426764878457767</v>
      </c>
      <c r="P76" s="38">
        <f t="shared" si="32"/>
        <v>26.79201115802336</v>
      </c>
      <c r="Q76" s="38">
        <f t="shared" si="32"/>
        <v>-140.6145856910297</v>
      </c>
      <c r="R76" s="38">
        <f t="shared" si="32"/>
        <v>-272.90711273937933</v>
      </c>
      <c r="S76" s="38">
        <f t="shared" si="32"/>
        <v>-55.666762374613043</v>
      </c>
      <c r="T76" s="39">
        <f t="shared" si="32"/>
        <v>-190.39501018265236</v>
      </c>
      <c r="U76" s="40">
        <f t="shared" si="32"/>
        <v>-307.47092841135168</v>
      </c>
      <c r="V76" s="41">
        <f t="shared" si="32"/>
        <v>-394.91764920167901</v>
      </c>
      <c r="W76" s="37">
        <f t="shared" si="32"/>
        <v>-448.95002068351852</v>
      </c>
      <c r="X76" s="37">
        <f t="shared" si="32"/>
        <v>-507.33926567435685</v>
      </c>
      <c r="Y76" s="37">
        <f t="shared" si="32"/>
        <v>-582.08771825010945</v>
      </c>
    </row>
    <row r="77" spans="1:25">
      <c r="A77" s="26" t="s">
        <v>16</v>
      </c>
      <c r="B77" s="37">
        <f t="shared" si="33"/>
        <v>4676.5492775662397</v>
      </c>
      <c r="C77" s="37">
        <f t="shared" si="33"/>
        <v>5211.7842316851757</v>
      </c>
      <c r="D77" s="37">
        <f t="shared" si="33"/>
        <v>6109.4458459898988</v>
      </c>
      <c r="E77" s="37">
        <f t="shared" si="33"/>
        <v>6400.1656926860796</v>
      </c>
      <c r="F77" s="37">
        <f t="shared" si="33"/>
        <v>6580.938137941992</v>
      </c>
      <c r="G77" s="37">
        <f t="shared" si="33"/>
        <v>6445.4301916811182</v>
      </c>
      <c r="H77" s="37">
        <f t="shared" si="33"/>
        <v>6715.4559002936039</v>
      </c>
      <c r="I77" s="37">
        <f t="shared" si="32"/>
        <v>7063.2039106884731</v>
      </c>
      <c r="J77" s="37">
        <f t="shared" si="32"/>
        <v>7843.8322057685436</v>
      </c>
      <c r="K77" s="38">
        <f t="shared" si="32"/>
        <v>8401.8365040149183</v>
      </c>
      <c r="L77" s="38">
        <f t="shared" si="32"/>
        <v>9156.84786522172</v>
      </c>
      <c r="M77" s="38">
        <f t="shared" si="32"/>
        <v>10128.012500125798</v>
      </c>
      <c r="N77" s="38">
        <f t="shared" si="32"/>
        <v>11185.184630648042</v>
      </c>
      <c r="O77" s="38">
        <f t="shared" si="32"/>
        <v>11350.886137616197</v>
      </c>
      <c r="P77" s="38">
        <f t="shared" si="32"/>
        <v>10930.110619095538</v>
      </c>
      <c r="Q77" s="38">
        <f t="shared" si="32"/>
        <v>11443.220930957517</v>
      </c>
      <c r="R77" s="38">
        <f t="shared" si="32"/>
        <v>12128.579480174572</v>
      </c>
      <c r="S77" s="38">
        <f t="shared" si="32"/>
        <v>13144.139972140107</v>
      </c>
      <c r="T77" s="39">
        <f t="shared" si="32"/>
        <v>13448.558668279598</v>
      </c>
      <c r="U77" s="40">
        <f t="shared" si="32"/>
        <v>13991.101797547397</v>
      </c>
      <c r="V77" s="41">
        <f t="shared" si="32"/>
        <v>14625.967573854359</v>
      </c>
      <c r="W77" s="37">
        <f t="shared" si="32"/>
        <v>15424.87869241853</v>
      </c>
      <c r="X77" s="37">
        <f t="shared" si="32"/>
        <v>16245.202649336545</v>
      </c>
      <c r="Y77" s="37">
        <f t="shared" si="32"/>
        <v>17095.760353784768</v>
      </c>
    </row>
    <row r="78" spans="1:25">
      <c r="A78" s="36" t="s">
        <v>17</v>
      </c>
      <c r="B78" s="37">
        <f t="shared" si="33"/>
        <v>283.75812333817731</v>
      </c>
      <c r="C78" s="37">
        <f t="shared" si="33"/>
        <v>146.45951381124132</v>
      </c>
      <c r="D78" s="37">
        <f t="shared" si="33"/>
        <v>329.71347867980296</v>
      </c>
      <c r="E78" s="37">
        <f t="shared" si="33"/>
        <v>350.94890860943258</v>
      </c>
      <c r="F78" s="37">
        <f t="shared" si="33"/>
        <v>437.10938340334894</v>
      </c>
      <c r="G78" s="37">
        <f t="shared" si="33"/>
        <v>520.40197599377973</v>
      </c>
      <c r="H78" s="37">
        <f t="shared" si="33"/>
        <v>473.79484795496052</v>
      </c>
      <c r="I78" s="37">
        <f t="shared" si="32"/>
        <v>448.35534946500746</v>
      </c>
      <c r="J78" s="37">
        <f t="shared" si="32"/>
        <v>352.51293509783198</v>
      </c>
      <c r="K78" s="38">
        <f t="shared" si="32"/>
        <v>668.19058248647366</v>
      </c>
      <c r="L78" s="38">
        <f t="shared" si="32"/>
        <v>507.86409190198026</v>
      </c>
      <c r="M78" s="38">
        <f t="shared" si="32"/>
        <v>669.68405161141811</v>
      </c>
      <c r="N78" s="38">
        <f t="shared" si="32"/>
        <v>754.29579323352903</v>
      </c>
      <c r="O78" s="38">
        <f t="shared" si="32"/>
        <v>944.64182964855797</v>
      </c>
      <c r="P78" s="38">
        <f t="shared" si="32"/>
        <v>985.97780123872712</v>
      </c>
      <c r="Q78" s="38">
        <f t="shared" si="32"/>
        <v>1100.3281258388417</v>
      </c>
      <c r="R78" s="38">
        <f t="shared" si="32"/>
        <v>1150.0918790525452</v>
      </c>
      <c r="S78" s="38">
        <f t="shared" si="32"/>
        <v>1178.4491859104842</v>
      </c>
      <c r="T78" s="39">
        <f t="shared" si="32"/>
        <v>1244.6799330936899</v>
      </c>
      <c r="U78" s="40">
        <f t="shared" si="32"/>
        <v>1156.9952115061976</v>
      </c>
      <c r="V78" s="41">
        <f t="shared" si="32"/>
        <v>1151.3131588146873</v>
      </c>
      <c r="W78" s="37">
        <f t="shared" si="32"/>
        <v>1120.7105643749999</v>
      </c>
      <c r="X78" s="37">
        <f t="shared" si="32"/>
        <v>1072.3813725485898</v>
      </c>
      <c r="Y78" s="37">
        <f t="shared" si="32"/>
        <v>1028.127024561466</v>
      </c>
    </row>
    <row r="79" spans="1:25">
      <c r="A79" s="42" t="s">
        <v>7</v>
      </c>
      <c r="B79" s="37">
        <f t="shared" si="33"/>
        <v>137.27167641096688</v>
      </c>
      <c r="C79" s="37">
        <f t="shared" si="33"/>
        <v>98.586765067583016</v>
      </c>
      <c r="D79" s="37">
        <f t="shared" si="33"/>
        <v>31.540200668651131</v>
      </c>
      <c r="E79" s="37">
        <f t="shared" si="33"/>
        <v>36.838952349868357</v>
      </c>
      <c r="F79" s="37">
        <f t="shared" si="33"/>
        <v>54.431572194676683</v>
      </c>
      <c r="G79" s="37">
        <f t="shared" si="33"/>
        <v>14.853931431037104</v>
      </c>
      <c r="H79" s="37">
        <f t="shared" si="33"/>
        <v>47.954999999999998</v>
      </c>
      <c r="I79" s="37">
        <f t="shared" si="32"/>
        <v>21.338814774724856</v>
      </c>
      <c r="J79" s="37">
        <f t="shared" si="32"/>
        <v>44.189272727075462</v>
      </c>
      <c r="K79" s="38">
        <f t="shared" si="32"/>
        <v>105.04526512395294</v>
      </c>
      <c r="L79" s="38">
        <f t="shared" si="32"/>
        <v>77.890374648868388</v>
      </c>
      <c r="M79" s="38">
        <f t="shared" si="32"/>
        <v>115.68385471370509</v>
      </c>
      <c r="N79" s="38">
        <f t="shared" si="32"/>
        <v>58.105618718701017</v>
      </c>
      <c r="O79" s="38">
        <f t="shared" si="32"/>
        <v>361.58549776015656</v>
      </c>
      <c r="P79" s="38">
        <f t="shared" si="32"/>
        <v>228.29201094709711</v>
      </c>
      <c r="Q79" s="38">
        <f t="shared" si="32"/>
        <v>257.90235565586613</v>
      </c>
      <c r="R79" s="38">
        <f t="shared" si="32"/>
        <v>108.11130455255237</v>
      </c>
      <c r="S79" s="38">
        <f t="shared" si="32"/>
        <v>128.85844566329999</v>
      </c>
      <c r="T79" s="39">
        <f t="shared" si="32"/>
        <v>114.36617480876565</v>
      </c>
      <c r="U79" s="40">
        <f t="shared" si="32"/>
        <v>63.142804852721873</v>
      </c>
      <c r="V79" s="41">
        <f t="shared" si="32"/>
        <v>93.443004747568708</v>
      </c>
      <c r="W79" s="37">
        <f t="shared" si="32"/>
        <v>84.375984861580065</v>
      </c>
      <c r="X79" s="37">
        <f t="shared" si="32"/>
        <v>63.150444092341736</v>
      </c>
      <c r="Y79" s="37">
        <f t="shared" si="32"/>
        <v>52.116899476670064</v>
      </c>
    </row>
    <row r="80" spans="1:25">
      <c r="A80" s="42" t="s">
        <v>8</v>
      </c>
      <c r="B80" s="37">
        <f t="shared" si="33"/>
        <v>146.48644692721041</v>
      </c>
      <c r="C80" s="37">
        <f t="shared" si="33"/>
        <v>47.872748743658306</v>
      </c>
      <c r="D80" s="37">
        <f t="shared" si="33"/>
        <v>298.17327801115187</v>
      </c>
      <c r="E80" s="37">
        <f t="shared" si="33"/>
        <v>314.10995625956429</v>
      </c>
      <c r="F80" s="37">
        <f t="shared" si="33"/>
        <v>382.67781120867227</v>
      </c>
      <c r="G80" s="37">
        <f t="shared" si="33"/>
        <v>505.54804456274258</v>
      </c>
      <c r="H80" s="37">
        <f t="shared" si="33"/>
        <v>425.83984795496053</v>
      </c>
      <c r="I80" s="37">
        <f t="shared" si="32"/>
        <v>427.01653469028258</v>
      </c>
      <c r="J80" s="37">
        <f t="shared" si="32"/>
        <v>308.32366237075655</v>
      </c>
      <c r="K80" s="38">
        <f t="shared" si="32"/>
        <v>563.1453173625207</v>
      </c>
      <c r="L80" s="38">
        <f t="shared" si="32"/>
        <v>429.97371725311194</v>
      </c>
      <c r="M80" s="38">
        <f t="shared" si="32"/>
        <v>554.00019689771307</v>
      </c>
      <c r="N80" s="38">
        <f t="shared" si="32"/>
        <v>696.19017451482807</v>
      </c>
      <c r="O80" s="38">
        <f t="shared" si="32"/>
        <v>583.05633188840147</v>
      </c>
      <c r="P80" s="38">
        <f t="shared" si="32"/>
        <v>757.68579029162993</v>
      </c>
      <c r="Q80" s="38">
        <f t="shared" si="32"/>
        <v>842.42577018297573</v>
      </c>
      <c r="R80" s="38">
        <f t="shared" si="32"/>
        <v>1041.9805744999926</v>
      </c>
      <c r="S80" s="38">
        <f t="shared" si="32"/>
        <v>1049.5907402471844</v>
      </c>
      <c r="T80" s="39">
        <f t="shared" si="32"/>
        <v>1130.313758284924</v>
      </c>
      <c r="U80" s="40">
        <f t="shared" si="32"/>
        <v>1093.8524066534758</v>
      </c>
      <c r="V80" s="41">
        <f t="shared" si="32"/>
        <v>1057.8701540671186</v>
      </c>
      <c r="W80" s="37">
        <f t="shared" si="32"/>
        <v>1036.3345795134198</v>
      </c>
      <c r="X80" s="37">
        <f t="shared" si="32"/>
        <v>1009.230928456248</v>
      </c>
      <c r="Y80" s="37">
        <f t="shared" si="32"/>
        <v>976.01012508479585</v>
      </c>
    </row>
    <row r="81" spans="1:25">
      <c r="A81" s="26" t="s">
        <v>18</v>
      </c>
      <c r="B81" s="37">
        <f t="shared" si="33"/>
        <v>4960.3074009044167</v>
      </c>
      <c r="C81" s="37">
        <f t="shared" si="33"/>
        <v>5358.2437454964165</v>
      </c>
      <c r="D81" s="37">
        <f t="shared" si="33"/>
        <v>6439.1593246697021</v>
      </c>
      <c r="E81" s="37">
        <f t="shared" si="33"/>
        <v>6751.1146012955123</v>
      </c>
      <c r="F81" s="37">
        <f t="shared" si="33"/>
        <v>7018.0475213453401</v>
      </c>
      <c r="G81" s="37">
        <f t="shared" si="33"/>
        <v>6965.8321676748983</v>
      </c>
      <c r="H81" s="37">
        <f t="shared" si="33"/>
        <v>7189.2507482485644</v>
      </c>
      <c r="I81" s="37">
        <f t="shared" si="32"/>
        <v>7511.5592601534809</v>
      </c>
      <c r="J81" s="37">
        <f t="shared" si="32"/>
        <v>8196.345140866375</v>
      </c>
      <c r="K81" s="38">
        <f t="shared" si="32"/>
        <v>9070.0270865013918</v>
      </c>
      <c r="L81" s="38">
        <f t="shared" si="32"/>
        <v>9664.7119571236999</v>
      </c>
      <c r="M81" s="38">
        <f t="shared" si="32"/>
        <v>10797.696551737217</v>
      </c>
      <c r="N81" s="38">
        <f t="shared" si="32"/>
        <v>11939.480423881572</v>
      </c>
      <c r="O81" s="38">
        <f t="shared" si="32"/>
        <v>12295.527967264754</v>
      </c>
      <c r="P81" s="38">
        <f t="shared" si="32"/>
        <v>11916.088420334265</v>
      </c>
      <c r="Q81" s="38">
        <f t="shared" si="32"/>
        <v>12543.549056796359</v>
      </c>
      <c r="R81" s="38">
        <f t="shared" si="32"/>
        <v>13278.671359227117</v>
      </c>
      <c r="S81" s="38">
        <f t="shared" si="32"/>
        <v>14322.589158050592</v>
      </c>
      <c r="T81" s="39">
        <f t="shared" si="32"/>
        <v>14693.238601373288</v>
      </c>
      <c r="U81" s="40">
        <f t="shared" si="32"/>
        <v>15148.097009053594</v>
      </c>
      <c r="V81" s="41">
        <f t="shared" si="32"/>
        <v>15777.280732669045</v>
      </c>
      <c r="W81" s="37">
        <f t="shared" si="32"/>
        <v>16545.58925679353</v>
      </c>
      <c r="X81" s="37">
        <f t="shared" si="32"/>
        <v>17317.584021885134</v>
      </c>
      <c r="Y81" s="37">
        <f t="shared" si="32"/>
        <v>18123.887378346237</v>
      </c>
    </row>
    <row r="82" spans="1:25">
      <c r="A82" s="36" t="s">
        <v>19</v>
      </c>
      <c r="B82" s="37">
        <f t="shared" si="33"/>
        <v>4696.6394449812378</v>
      </c>
      <c r="C82" s="37">
        <f t="shared" si="33"/>
        <v>4933.1348952324606</v>
      </c>
      <c r="D82" s="37">
        <f t="shared" si="33"/>
        <v>5971.3571716156239</v>
      </c>
      <c r="E82" s="37">
        <f t="shared" si="33"/>
        <v>6340.0489793801553</v>
      </c>
      <c r="F82" s="37">
        <f t="shared" si="33"/>
        <v>6650.6081529243702</v>
      </c>
      <c r="G82" s="37">
        <f t="shared" si="33"/>
        <v>6563.0938053377877</v>
      </c>
      <c r="H82" s="37">
        <f t="shared" si="33"/>
        <v>6621.2137482485632</v>
      </c>
      <c r="I82" s="37">
        <f t="shared" si="32"/>
        <v>6878.5762976862434</v>
      </c>
      <c r="J82" s="37">
        <f t="shared" si="32"/>
        <v>7547.37709687802</v>
      </c>
      <c r="K82" s="38">
        <f t="shared" si="32"/>
        <v>7841.7708471341175</v>
      </c>
      <c r="L82" s="38">
        <f t="shared" si="32"/>
        <v>8422.9377282973201</v>
      </c>
      <c r="M82" s="38">
        <f t="shared" si="32"/>
        <v>9388.5661981680041</v>
      </c>
      <c r="N82" s="38">
        <f t="shared" si="32"/>
        <v>9987.9743395410205</v>
      </c>
      <c r="O82" s="38">
        <f t="shared" si="32"/>
        <v>10453.883036168303</v>
      </c>
      <c r="P82" s="38">
        <f t="shared" si="32"/>
        <v>10568.65913438313</v>
      </c>
      <c r="Q82" s="38">
        <f t="shared" si="32"/>
        <v>11058.901672168942</v>
      </c>
      <c r="R82" s="38">
        <f t="shared" si="32"/>
        <v>11416.553406032521</v>
      </c>
      <c r="S82" s="38">
        <f t="shared" si="32"/>
        <v>12303.504392894034</v>
      </c>
      <c r="T82" s="39">
        <f t="shared" si="32"/>
        <v>12972.270082529345</v>
      </c>
      <c r="U82" s="40">
        <f t="shared" si="32"/>
        <v>13545.355032752865</v>
      </c>
      <c r="V82" s="41">
        <f t="shared" si="32"/>
        <v>13917.907237184429</v>
      </c>
      <c r="W82" s="37">
        <f t="shared" si="32"/>
        <v>14427.523993565541</v>
      </c>
      <c r="X82" s="37">
        <f t="shared" si="32"/>
        <v>15124.860268678824</v>
      </c>
      <c r="Y82" s="37">
        <f t="shared" si="32"/>
        <v>15833.709803781994</v>
      </c>
    </row>
    <row r="83" spans="1:25">
      <c r="A83" s="36" t="s">
        <v>20</v>
      </c>
      <c r="B83" s="37">
        <f t="shared" si="33"/>
        <v>1382.6263733470869</v>
      </c>
      <c r="C83" s="37">
        <f t="shared" si="33"/>
        <v>1140.4570247180961</v>
      </c>
      <c r="D83" s="37">
        <f t="shared" si="33"/>
        <v>1146.5697476467767</v>
      </c>
      <c r="E83" s="37">
        <f t="shared" si="33"/>
        <v>1752.2082521026134</v>
      </c>
      <c r="F83" s="37">
        <f t="shared" si="33"/>
        <v>1707.7269001209704</v>
      </c>
      <c r="G83" s="37">
        <f t="shared" si="33"/>
        <v>1754.4786662944334</v>
      </c>
      <c r="H83" s="37">
        <f t="shared" si="33"/>
        <v>2095.9829213536063</v>
      </c>
      <c r="I83" s="37">
        <f t="shared" si="32"/>
        <v>2080.4928312043307</v>
      </c>
      <c r="J83" s="37">
        <f t="shared" si="32"/>
        <v>2621.1947031900631</v>
      </c>
      <c r="K83" s="38">
        <f t="shared" si="32"/>
        <v>2999.027197324971</v>
      </c>
      <c r="L83" s="38">
        <f t="shared" si="32"/>
        <v>3552.3476871526136</v>
      </c>
      <c r="M83" s="38">
        <f t="shared" si="32"/>
        <v>3693.8098756216118</v>
      </c>
      <c r="N83" s="38">
        <f t="shared" si="32"/>
        <v>4533.5737778180401</v>
      </c>
      <c r="O83" s="38">
        <f t="shared" si="32"/>
        <v>3871.1547060844196</v>
      </c>
      <c r="P83" s="38">
        <f t="shared" si="32"/>
        <v>2329.4418644984812</v>
      </c>
      <c r="Q83" s="38">
        <f t="shared" si="32"/>
        <v>3382.1854367483606</v>
      </c>
      <c r="R83" s="38">
        <f t="shared" si="32"/>
        <v>4227.7004561980575</v>
      </c>
      <c r="S83" s="38">
        <f t="shared" si="32"/>
        <v>4812.2977147869778</v>
      </c>
      <c r="T83" s="39">
        <f t="shared" si="32"/>
        <v>4107.2172105593363</v>
      </c>
      <c r="U83" s="40">
        <f t="shared" si="32"/>
        <v>4533.2636789267308</v>
      </c>
      <c r="V83" s="41">
        <f t="shared" si="32"/>
        <v>4882.1536667841383</v>
      </c>
      <c r="W83" s="37">
        <f t="shared" si="32"/>
        <v>5449.3709884350201</v>
      </c>
      <c r="X83" s="37">
        <f t="shared" si="32"/>
        <v>5811.2924396200597</v>
      </c>
      <c r="Y83" s="37">
        <f t="shared" si="32"/>
        <v>6117.4181033770492</v>
      </c>
    </row>
    <row r="84" spans="1:25">
      <c r="A84" s="42" t="s">
        <v>21</v>
      </c>
      <c r="B84" s="37">
        <f t="shared" si="33"/>
        <v>757.66735844640652</v>
      </c>
      <c r="C84" s="37">
        <f t="shared" si="33"/>
        <v>148.23773012089842</v>
      </c>
      <c r="D84" s="37">
        <f t="shared" si="33"/>
        <v>125.96425382369517</v>
      </c>
      <c r="E84" s="37">
        <f t="shared" si="33"/>
        <v>1169.5376535196226</v>
      </c>
      <c r="F84" s="37">
        <f t="shared" si="33"/>
        <v>1282.2266827338717</v>
      </c>
      <c r="G84" s="37">
        <f t="shared" si="33"/>
        <v>1290.493412771141</v>
      </c>
      <c r="H84" s="37">
        <f t="shared" si="33"/>
        <v>1649.6905104413813</v>
      </c>
      <c r="I84" s="37">
        <f t="shared" si="32"/>
        <v>1625.6116194405415</v>
      </c>
      <c r="J84" s="37">
        <f t="shared" si="32"/>
        <v>1859.7127307572803</v>
      </c>
      <c r="K84" s="38">
        <f t="shared" si="32"/>
        <v>2417.3152723239514</v>
      </c>
      <c r="L84" s="38">
        <f t="shared" si="32"/>
        <v>2531.269677648871</v>
      </c>
      <c r="M84" s="38">
        <f t="shared" si="32"/>
        <v>2174.6285015959543</v>
      </c>
      <c r="N84" s="38">
        <f t="shared" si="32"/>
        <v>2347.4411236117517</v>
      </c>
      <c r="O84" s="38">
        <f t="shared" si="32"/>
        <v>1367.8612718743575</v>
      </c>
      <c r="P84" s="38">
        <f t="shared" si="32"/>
        <v>1167.2224048227424</v>
      </c>
      <c r="Q84" s="38">
        <f t="shared" si="32"/>
        <v>2190.7749941615702</v>
      </c>
      <c r="R84" s="38">
        <f t="shared" si="32"/>
        <v>2696.2888304531316</v>
      </c>
      <c r="S84" s="38">
        <f t="shared" si="32"/>
        <v>3261.1663808365615</v>
      </c>
      <c r="T84" s="39">
        <f t="shared" si="32"/>
        <v>3317.5805554880189</v>
      </c>
      <c r="U84" s="40">
        <f t="shared" si="32"/>
        <v>3319.1262022414703</v>
      </c>
      <c r="V84" s="41">
        <f t="shared" si="32"/>
        <v>3697.201500590299</v>
      </c>
      <c r="W84" s="37">
        <f t="shared" si="32"/>
        <v>4229.2404291408284</v>
      </c>
      <c r="X84" s="37">
        <f t="shared" si="32"/>
        <v>4553.2785824830289</v>
      </c>
      <c r="Y84" s="37">
        <f t="shared" si="32"/>
        <v>4905.0163151318256</v>
      </c>
    </row>
    <row r="85" spans="1:25">
      <c r="A85" s="43" t="s">
        <v>7</v>
      </c>
      <c r="B85" s="37">
        <f t="shared" si="33"/>
        <v>-169.17284064731831</v>
      </c>
      <c r="C85" s="37">
        <f t="shared" si="33"/>
        <v>-257.73005137144315</v>
      </c>
      <c r="D85" s="37">
        <f t="shared" si="33"/>
        <v>-349.9098181884039</v>
      </c>
      <c r="E85" s="37">
        <f t="shared" si="33"/>
        <v>-237.97940121410397</v>
      </c>
      <c r="F85" s="37">
        <f t="shared" si="33"/>
        <v>-308.03015055988971</v>
      </c>
      <c r="G85" s="37">
        <f t="shared" si="33"/>
        <v>-84.217060148092571</v>
      </c>
      <c r="H85" s="37">
        <f t="shared" si="33"/>
        <v>17.79300000000012</v>
      </c>
      <c r="I85" s="37">
        <f t="shared" si="32"/>
        <v>46.277684279314656</v>
      </c>
      <c r="J85" s="37">
        <f t="shared" si="32"/>
        <v>101.04372485766741</v>
      </c>
      <c r="K85" s="38">
        <f t="shared" si="32"/>
        <v>602.77955166925619</v>
      </c>
      <c r="L85" s="38">
        <f t="shared" si="32"/>
        <v>372.59383624619051</v>
      </c>
      <c r="M85" s="38">
        <f t="shared" si="32"/>
        <v>450.68329501400711</v>
      </c>
      <c r="N85" s="38">
        <f t="shared" si="32"/>
        <v>471.16489133413444</v>
      </c>
      <c r="O85" s="38">
        <f t="shared" si="32"/>
        <v>273.94136779166018</v>
      </c>
      <c r="P85" s="38">
        <f t="shared" si="32"/>
        <v>33.683052460051215</v>
      </c>
      <c r="Q85" s="38">
        <f t="shared" si="32"/>
        <v>215.1437214573719</v>
      </c>
      <c r="R85" s="38">
        <f t="shared" si="32"/>
        <v>657.43865834182816</v>
      </c>
      <c r="S85" s="38">
        <f t="shared" si="32"/>
        <v>751.40387767736843</v>
      </c>
      <c r="T85" s="39">
        <f t="shared" si="32"/>
        <v>492.5571174013748</v>
      </c>
      <c r="U85" s="40">
        <f t="shared" si="32"/>
        <v>331.99302863970172</v>
      </c>
      <c r="V85" s="41">
        <f t="shared" si="32"/>
        <v>526.98060037842049</v>
      </c>
      <c r="W85" s="37">
        <f t="shared" si="32"/>
        <v>818.219009954998</v>
      </c>
      <c r="X85" s="37">
        <f t="shared" si="32"/>
        <v>877.08950128252411</v>
      </c>
      <c r="Y85" s="37">
        <f t="shared" si="32"/>
        <v>942.76505150886908</v>
      </c>
    </row>
    <row r="86" spans="1:25">
      <c r="A86" s="43" t="s">
        <v>8</v>
      </c>
      <c r="B86" s="37">
        <f t="shared" si="33"/>
        <v>926.84019909372489</v>
      </c>
      <c r="C86" s="37">
        <f t="shared" si="33"/>
        <v>405.9677814923416</v>
      </c>
      <c r="D86" s="37">
        <f t="shared" si="33"/>
        <v>475.87407201209908</v>
      </c>
      <c r="E86" s="37">
        <f t="shared" si="33"/>
        <v>1407.5170547337266</v>
      </c>
      <c r="F86" s="37">
        <f t="shared" si="33"/>
        <v>1590.2568332937615</v>
      </c>
      <c r="G86" s="37">
        <f t="shared" si="33"/>
        <v>1374.7104729192336</v>
      </c>
      <c r="H86" s="37">
        <f t="shared" si="33"/>
        <v>1631.8975104413812</v>
      </c>
      <c r="I86" s="37">
        <f t="shared" si="32"/>
        <v>1579.3339351612269</v>
      </c>
      <c r="J86" s="37">
        <f t="shared" si="32"/>
        <v>1758.6690058996128</v>
      </c>
      <c r="K86" s="38">
        <f t="shared" si="32"/>
        <v>1814.5357206546953</v>
      </c>
      <c r="L86" s="38">
        <f t="shared" si="32"/>
        <v>2158.6758414026804</v>
      </c>
      <c r="M86" s="38">
        <f t="shared" si="32"/>
        <v>1723.9452065819473</v>
      </c>
      <c r="N86" s="38">
        <f t="shared" si="32"/>
        <v>1876.2762322776171</v>
      </c>
      <c r="O86" s="38">
        <f t="shared" si="32"/>
        <v>1093.9199040826973</v>
      </c>
      <c r="P86" s="38">
        <f t="shared" si="32"/>
        <v>1133.5393523626913</v>
      </c>
      <c r="Q86" s="38">
        <f t="shared" si="32"/>
        <v>1975.6312727041984</v>
      </c>
      <c r="R86" s="38">
        <f t="shared" si="32"/>
        <v>2038.8501721113034</v>
      </c>
      <c r="S86" s="38">
        <f t="shared" si="32"/>
        <v>2509.7625031591929</v>
      </c>
      <c r="T86" s="39">
        <f t="shared" si="32"/>
        <v>2825.0234380866445</v>
      </c>
      <c r="U86" s="40">
        <f t="shared" si="32"/>
        <v>2987.1331736017687</v>
      </c>
      <c r="V86" s="41">
        <f t="shared" si="32"/>
        <v>3170.2209002118789</v>
      </c>
      <c r="W86" s="37">
        <f t="shared" si="32"/>
        <v>3411.0214191858304</v>
      </c>
      <c r="X86" s="37">
        <f t="shared" si="32"/>
        <v>3676.1890812005045</v>
      </c>
      <c r="Y86" s="37">
        <f t="shared" si="32"/>
        <v>3962.2512636229562</v>
      </c>
    </row>
    <row r="87" spans="1:25">
      <c r="A87" s="42" t="s">
        <v>22</v>
      </c>
      <c r="B87" s="37">
        <f t="shared" si="33"/>
        <v>624.95901490068036</v>
      </c>
      <c r="C87" s="37">
        <f t="shared" si="33"/>
        <v>992.21929459719763</v>
      </c>
      <c r="D87" s="37">
        <f t="shared" si="33"/>
        <v>1020.6054938230815</v>
      </c>
      <c r="E87" s="37">
        <f t="shared" si="33"/>
        <v>582.67059858299092</v>
      </c>
      <c r="F87" s="37">
        <f t="shared" si="33"/>
        <v>425.50021738709887</v>
      </c>
      <c r="G87" s="37">
        <f t="shared" si="33"/>
        <v>463.98525352329227</v>
      </c>
      <c r="H87" s="37">
        <f t="shared" si="33"/>
        <v>446.29241091222491</v>
      </c>
      <c r="I87" s="37">
        <f t="shared" si="32"/>
        <v>454.88121176378883</v>
      </c>
      <c r="J87" s="37">
        <f t="shared" si="32"/>
        <v>761.4819724327831</v>
      </c>
      <c r="K87" s="38">
        <f t="shared" si="32"/>
        <v>581.71192500101961</v>
      </c>
      <c r="L87" s="38">
        <f t="shared" si="32"/>
        <v>1021.0780095037425</v>
      </c>
      <c r="M87" s="38">
        <f t="shared" si="32"/>
        <v>1519.1813740256573</v>
      </c>
      <c r="N87" s="38">
        <f t="shared" ref="N87:Y87" si="34">N37/N$46</f>
        <v>2186.132654206288</v>
      </c>
      <c r="O87" s="38">
        <f t="shared" si="34"/>
        <v>2503.2934342100621</v>
      </c>
      <c r="P87" s="38">
        <f t="shared" si="34"/>
        <v>1162.2194596757386</v>
      </c>
      <c r="Q87" s="38">
        <f t="shared" si="34"/>
        <v>1191.4104425867902</v>
      </c>
      <c r="R87" s="38">
        <f t="shared" si="34"/>
        <v>1531.4116257449261</v>
      </c>
      <c r="S87" s="38">
        <f t="shared" si="34"/>
        <v>1551.1313339504165</v>
      </c>
      <c r="T87" s="39">
        <f t="shared" si="34"/>
        <v>789.63665507131691</v>
      </c>
      <c r="U87" s="40">
        <f t="shared" si="34"/>
        <v>1214.1374766852596</v>
      </c>
      <c r="V87" s="41">
        <f t="shared" si="34"/>
        <v>1184.9521661938386</v>
      </c>
      <c r="W87" s="37">
        <f t="shared" si="34"/>
        <v>1220.1305592941919</v>
      </c>
      <c r="X87" s="37">
        <f t="shared" si="34"/>
        <v>1258.0138571370312</v>
      </c>
      <c r="Y87" s="37">
        <f t="shared" si="34"/>
        <v>1212.4017882452238</v>
      </c>
    </row>
    <row r="88" spans="1:25" ht="13.5">
      <c r="A88" s="44"/>
      <c r="B88" s="45"/>
      <c r="C88" s="45"/>
      <c r="D88" s="45"/>
      <c r="E88" s="45"/>
      <c r="F88" s="45"/>
      <c r="G88" s="45"/>
      <c r="H88" s="45"/>
      <c r="I88" s="45"/>
      <c r="J88" s="45"/>
      <c r="K88" s="45"/>
      <c r="L88" s="45"/>
      <c r="M88" s="45"/>
      <c r="N88" s="45"/>
      <c r="O88" s="45"/>
      <c r="P88" s="45"/>
      <c r="Q88" s="45"/>
      <c r="R88" s="45"/>
      <c r="S88" s="45"/>
      <c r="T88" s="45"/>
      <c r="U88" s="45"/>
      <c r="V88" s="45"/>
      <c r="W88" s="45"/>
      <c r="X88" s="45"/>
      <c r="Y88" s="45"/>
    </row>
    <row r="89" spans="1:25" ht="13.5">
      <c r="A89" s="65"/>
      <c r="B89" s="46"/>
      <c r="C89" s="46"/>
      <c r="D89" s="46"/>
      <c r="E89" s="46"/>
      <c r="F89" s="46"/>
      <c r="G89" s="46"/>
      <c r="H89" s="46"/>
      <c r="I89" s="46"/>
      <c r="J89" s="46"/>
      <c r="K89" s="47"/>
      <c r="L89" s="47"/>
      <c r="M89" s="47"/>
      <c r="N89" s="47"/>
      <c r="O89" s="47"/>
      <c r="P89" s="47"/>
      <c r="Q89" s="47"/>
      <c r="R89" s="47"/>
      <c r="S89" s="47"/>
      <c r="T89" s="47"/>
      <c r="U89" s="46"/>
      <c r="V89" s="46"/>
      <c r="W89" s="46"/>
      <c r="X89" s="46"/>
      <c r="Y89" s="46"/>
    </row>
    <row r="90" spans="1:25">
      <c r="A90" s="26" t="s">
        <v>38</v>
      </c>
      <c r="B90" s="46"/>
      <c r="C90" s="46"/>
      <c r="D90" s="46"/>
      <c r="E90" s="46"/>
      <c r="F90" s="46"/>
      <c r="G90" s="46"/>
      <c r="H90" s="46"/>
      <c r="I90" s="46"/>
      <c r="J90" s="46"/>
      <c r="K90" s="47"/>
      <c r="L90" s="47"/>
      <c r="M90" s="47"/>
      <c r="N90" s="47"/>
      <c r="O90" s="47"/>
      <c r="P90" s="47"/>
      <c r="Q90" s="47"/>
      <c r="R90" s="47"/>
      <c r="S90" s="47"/>
      <c r="T90" s="48"/>
      <c r="U90" s="49"/>
      <c r="V90" s="50"/>
      <c r="W90" s="46"/>
      <c r="X90" s="46"/>
      <c r="Y90" s="46"/>
    </row>
    <row r="91" spans="1:25" ht="13.5">
      <c r="A91" s="44"/>
      <c r="B91" s="46"/>
      <c r="C91" s="46"/>
      <c r="D91" s="46"/>
      <c r="E91" s="46"/>
      <c r="F91" s="46"/>
      <c r="G91" s="46"/>
      <c r="H91" s="46"/>
      <c r="I91" s="46"/>
      <c r="J91" s="46"/>
      <c r="K91" s="47"/>
      <c r="L91" s="47"/>
      <c r="M91" s="47"/>
      <c r="N91" s="47"/>
      <c r="O91" s="47"/>
      <c r="P91" s="47"/>
      <c r="Q91" s="47"/>
      <c r="R91" s="47"/>
      <c r="S91" s="47"/>
      <c r="T91" s="48"/>
      <c r="U91" s="49"/>
      <c r="V91" s="50"/>
      <c r="W91" s="46"/>
      <c r="X91" s="46"/>
      <c r="Y91" s="46"/>
    </row>
    <row r="92" spans="1:25">
      <c r="A92" s="36" t="s">
        <v>6</v>
      </c>
      <c r="B92" s="51">
        <f t="shared" ref="B92:Y102" si="35">B11/B$23</f>
        <v>0.8705246295554665</v>
      </c>
      <c r="C92" s="51">
        <f t="shared" si="35"/>
        <v>0.97667340988554074</v>
      </c>
      <c r="D92" s="51">
        <f t="shared" si="35"/>
        <v>1.0708366971977832</v>
      </c>
      <c r="E92" s="51">
        <f t="shared" si="35"/>
        <v>0.91823032040158914</v>
      </c>
      <c r="F92" s="51">
        <f t="shared" si="35"/>
        <v>0.91728583874607261</v>
      </c>
      <c r="G92" s="51">
        <f t="shared" si="35"/>
        <v>0.89122956316444391</v>
      </c>
      <c r="H92" s="51">
        <f t="shared" si="35"/>
        <v>0.83002124763416496</v>
      </c>
      <c r="I92" s="51">
        <f t="shared" si="35"/>
        <v>0.83615262961831072</v>
      </c>
      <c r="J92" s="51">
        <f t="shared" si="35"/>
        <v>0.81054557015484474</v>
      </c>
      <c r="K92" s="52">
        <f t="shared" si="35"/>
        <v>0.80387267558207809</v>
      </c>
      <c r="L92" s="52">
        <f t="shared" si="35"/>
        <v>0.78651054544476318</v>
      </c>
      <c r="M92" s="52">
        <f t="shared" si="35"/>
        <v>0.8691877028417585</v>
      </c>
      <c r="N92" s="52">
        <f t="shared" si="35"/>
        <v>0.86066983248499795</v>
      </c>
      <c r="O92" s="52">
        <f t="shared" si="35"/>
        <v>0.95833601069291308</v>
      </c>
      <c r="P92" s="52">
        <f t="shared" si="35"/>
        <v>0.97964469342293414</v>
      </c>
      <c r="Q92" s="52">
        <f t="shared" si="35"/>
        <v>0.88801717053909457</v>
      </c>
      <c r="R92" s="52">
        <f t="shared" si="35"/>
        <v>0.84695526680285116</v>
      </c>
      <c r="S92" s="52">
        <f t="shared" si="35"/>
        <v>0.833751503050572</v>
      </c>
      <c r="T92" s="53">
        <f t="shared" si="35"/>
        <v>0.82988527586083904</v>
      </c>
      <c r="U92" s="54">
        <f t="shared" si="35"/>
        <v>0.821867603388304</v>
      </c>
      <c r="V92" s="55">
        <f t="shared" si="35"/>
        <v>0.79934719342575822</v>
      </c>
      <c r="W92" s="51">
        <f t="shared" si="35"/>
        <v>0.77249436478931344</v>
      </c>
      <c r="X92" s="51">
        <f t="shared" si="35"/>
        <v>0.75885336530527125</v>
      </c>
      <c r="Y92" s="51">
        <f t="shared" si="35"/>
        <v>0.74490800364975929</v>
      </c>
    </row>
    <row r="93" spans="1:25">
      <c r="A93" s="42" t="s">
        <v>7</v>
      </c>
      <c r="B93" s="51">
        <f t="shared" si="35"/>
        <v>8.9657589106928309E-2</v>
      </c>
      <c r="C93" s="51">
        <f t="shared" si="35"/>
        <v>0.12800572523229117</v>
      </c>
      <c r="D93" s="51">
        <f t="shared" si="35"/>
        <v>0.13869933951320906</v>
      </c>
      <c r="E93" s="51">
        <f t="shared" si="35"/>
        <v>0.10677498941955865</v>
      </c>
      <c r="F93" s="51">
        <f t="shared" si="35"/>
        <v>0.10802265999921958</v>
      </c>
      <c r="G93" s="51">
        <f t="shared" si="35"/>
        <v>7.6469280020872527E-2</v>
      </c>
      <c r="H93" s="51">
        <f t="shared" si="35"/>
        <v>8.2445932849717019E-2</v>
      </c>
      <c r="I93" s="51">
        <f t="shared" si="35"/>
        <v>8.334684423192619E-2</v>
      </c>
      <c r="J93" s="51">
        <f t="shared" si="35"/>
        <v>7.0087327291223384E-2</v>
      </c>
      <c r="K93" s="52">
        <f t="shared" si="35"/>
        <v>7.5578746306507391E-2</v>
      </c>
      <c r="L93" s="52">
        <f t="shared" si="35"/>
        <v>9.583305196498583E-2</v>
      </c>
      <c r="M93" s="52">
        <f t="shared" si="35"/>
        <v>9.6609512099048195E-2</v>
      </c>
      <c r="N93" s="52">
        <f t="shared" si="35"/>
        <v>0.13282733386732851</v>
      </c>
      <c r="O93" s="52">
        <f t="shared" si="35"/>
        <v>0.13748468183425919</v>
      </c>
      <c r="P93" s="52">
        <f t="shared" si="35"/>
        <v>0.11973398163924019</v>
      </c>
      <c r="Q93" s="52">
        <f t="shared" si="35"/>
        <v>0.10889265467755894</v>
      </c>
      <c r="R93" s="52">
        <f t="shared" si="35"/>
        <v>9.6415856335719044E-2</v>
      </c>
      <c r="S93" s="52">
        <f t="shared" si="35"/>
        <v>9.5551075717084086E-2</v>
      </c>
      <c r="T93" s="53">
        <f t="shared" si="35"/>
        <v>8.9615961612481074E-2</v>
      </c>
      <c r="U93" s="54">
        <f t="shared" si="35"/>
        <v>8.8290639074105379E-2</v>
      </c>
      <c r="V93" s="55">
        <f t="shared" si="35"/>
        <v>8.816535891712729E-2</v>
      </c>
      <c r="W93" s="51">
        <f t="shared" si="35"/>
        <v>8.1527725448261562E-2</v>
      </c>
      <c r="X93" s="51">
        <f t="shared" si="35"/>
        <v>7.821604429030439E-2</v>
      </c>
      <c r="Y93" s="51">
        <f t="shared" si="35"/>
        <v>7.5929205137264963E-2</v>
      </c>
    </row>
    <row r="94" spans="1:25">
      <c r="A94" s="42" t="s">
        <v>8</v>
      </c>
      <c r="B94" s="51">
        <f t="shared" si="35"/>
        <v>0.78086704044853816</v>
      </c>
      <c r="C94" s="51">
        <f t="shared" si="35"/>
        <v>0.8486676846532496</v>
      </c>
      <c r="D94" s="51">
        <f t="shared" si="35"/>
        <v>0.93213735768457406</v>
      </c>
      <c r="E94" s="51">
        <f t="shared" si="35"/>
        <v>0.81145533098203049</v>
      </c>
      <c r="F94" s="51">
        <f t="shared" si="35"/>
        <v>0.80926317874685316</v>
      </c>
      <c r="G94" s="51">
        <f t="shared" si="35"/>
        <v>0.8147602831435713</v>
      </c>
      <c r="H94" s="51">
        <f t="shared" si="35"/>
        <v>0.74757531478444794</v>
      </c>
      <c r="I94" s="51">
        <f t="shared" si="35"/>
        <v>0.75280578538638454</v>
      </c>
      <c r="J94" s="51">
        <f t="shared" si="35"/>
        <v>0.74045824286362139</v>
      </c>
      <c r="K94" s="52">
        <f t="shared" si="35"/>
        <v>0.72829392927557068</v>
      </c>
      <c r="L94" s="52">
        <f t="shared" si="35"/>
        <v>0.69067749347977725</v>
      </c>
      <c r="M94" s="52">
        <f t="shared" si="35"/>
        <v>0.77257819074271028</v>
      </c>
      <c r="N94" s="52">
        <f t="shared" si="35"/>
        <v>0.72784249861766948</v>
      </c>
      <c r="O94" s="52">
        <f t="shared" si="35"/>
        <v>0.82085132885865386</v>
      </c>
      <c r="P94" s="52">
        <f t="shared" si="35"/>
        <v>0.85991071178369405</v>
      </c>
      <c r="Q94" s="52">
        <f t="shared" si="35"/>
        <v>0.77912451586153564</v>
      </c>
      <c r="R94" s="52">
        <f t="shared" si="35"/>
        <v>0.75053941046713213</v>
      </c>
      <c r="S94" s="52">
        <f t="shared" si="35"/>
        <v>0.7382004273334879</v>
      </c>
      <c r="T94" s="53">
        <f t="shared" si="35"/>
        <v>0.74026931424835796</v>
      </c>
      <c r="U94" s="54">
        <f t="shared" si="35"/>
        <v>0.73357696431419872</v>
      </c>
      <c r="V94" s="55">
        <f t="shared" si="35"/>
        <v>0.71118183450863093</v>
      </c>
      <c r="W94" s="51">
        <f t="shared" si="35"/>
        <v>0.69096663934105185</v>
      </c>
      <c r="X94" s="51">
        <f t="shared" si="35"/>
        <v>0.68063732101496688</v>
      </c>
      <c r="Y94" s="51">
        <f t="shared" si="35"/>
        <v>0.66897879851249431</v>
      </c>
    </row>
    <row r="95" spans="1:25">
      <c r="A95" s="36" t="s">
        <v>9</v>
      </c>
      <c r="B95" s="51">
        <f t="shared" si="35"/>
        <v>0.28638366039247093</v>
      </c>
      <c r="C95" s="51">
        <f t="shared" si="35"/>
        <v>0.21376920748566933</v>
      </c>
      <c r="D95" s="51">
        <f t="shared" si="35"/>
        <v>0.19448792476714527</v>
      </c>
      <c r="E95" s="51">
        <f t="shared" si="35"/>
        <v>0.28826158758066373</v>
      </c>
      <c r="F95" s="51">
        <f t="shared" si="35"/>
        <v>0.27312118695682353</v>
      </c>
      <c r="G95" s="51">
        <f t="shared" si="35"/>
        <v>0.27549625320670246</v>
      </c>
      <c r="H95" s="51">
        <f t="shared" si="35"/>
        <v>0.31405071060953349</v>
      </c>
      <c r="I95" s="51">
        <f t="shared" si="35"/>
        <v>0.2955526468948631</v>
      </c>
      <c r="J95" s="51">
        <f t="shared" si="35"/>
        <v>0.33529935308686948</v>
      </c>
      <c r="K95" s="52">
        <f t="shared" si="35"/>
        <v>0.36239283298219138</v>
      </c>
      <c r="L95" s="52">
        <f t="shared" si="35"/>
        <v>0.39168403434220839</v>
      </c>
      <c r="M95" s="52">
        <f t="shared" si="35"/>
        <v>0.37232377910683129</v>
      </c>
      <c r="N95" s="52">
        <f t="shared" si="35"/>
        <v>0.40677883933719683</v>
      </c>
      <c r="O95" s="52">
        <f t="shared" si="35"/>
        <v>0.33950004065586631</v>
      </c>
      <c r="P95" s="52">
        <f t="shared" si="35"/>
        <v>0.21230176324566369</v>
      </c>
      <c r="Q95" s="52">
        <f t="shared" si="35"/>
        <v>0.29011614584572554</v>
      </c>
      <c r="R95" s="52">
        <f t="shared" si="35"/>
        <v>0.33836118582428687</v>
      </c>
      <c r="S95" s="52">
        <f t="shared" si="35"/>
        <v>0.36272651898359476</v>
      </c>
      <c r="T95" s="53">
        <f t="shared" si="35"/>
        <v>0.29963622469780493</v>
      </c>
      <c r="U95" s="54">
        <f t="shared" si="35"/>
        <v>0.3149676008314401</v>
      </c>
      <c r="V95" s="55">
        <f t="shared" si="35"/>
        <v>0.32305548303474368</v>
      </c>
      <c r="W95" s="51">
        <f t="shared" si="35"/>
        <v>0.34179028534503647</v>
      </c>
      <c r="X95" s="51">
        <f t="shared" si="35"/>
        <v>0.34548834995485111</v>
      </c>
      <c r="Y95" s="51">
        <f t="shared" si="35"/>
        <v>0.34472790339551107</v>
      </c>
    </row>
    <row r="96" spans="1:25">
      <c r="A96" s="42" t="s">
        <v>7</v>
      </c>
      <c r="B96" s="51">
        <f t="shared" si="35"/>
        <v>1.5538646375650779E-2</v>
      </c>
      <c r="C96" s="51">
        <f t="shared" si="35"/>
        <v>1.7810634100864649E-2</v>
      </c>
      <c r="D96" s="51">
        <f t="shared" si="35"/>
        <v>1.6114397468156717E-2</v>
      </c>
      <c r="E96" s="51">
        <f t="shared" si="35"/>
        <v>1.6557208126506899E-2</v>
      </c>
      <c r="F96" s="51">
        <f t="shared" si="35"/>
        <v>8.5910411228791901E-3</v>
      </c>
      <c r="G96" s="51">
        <f t="shared" si="35"/>
        <v>9.6811930212265928E-3</v>
      </c>
      <c r="H96" s="51">
        <f t="shared" si="35"/>
        <v>1.0773152586660928E-2</v>
      </c>
      <c r="I96" s="51">
        <f t="shared" si="35"/>
        <v>1.0541808789472175E-2</v>
      </c>
      <c r="J96" s="51">
        <f t="shared" si="35"/>
        <v>2.2092240804731534E-2</v>
      </c>
      <c r="K96" s="52">
        <f t="shared" si="35"/>
        <v>4.3310993741366356E-2</v>
      </c>
      <c r="L96" s="52">
        <f t="shared" si="35"/>
        <v>5.6811227100935426E-2</v>
      </c>
      <c r="M96" s="52">
        <f t="shared" si="35"/>
        <v>6.3742243050443043E-2</v>
      </c>
      <c r="N96" s="52">
        <f t="shared" si="35"/>
        <v>8.6219787731150271E-2</v>
      </c>
      <c r="O96" s="52">
        <f t="shared" si="35"/>
        <v>7.9911496861758344E-2</v>
      </c>
      <c r="P96" s="52">
        <f t="shared" si="35"/>
        <v>8.2041165614185951E-2</v>
      </c>
      <c r="Q96" s="52">
        <f t="shared" si="35"/>
        <v>7.4255071719428037E-2</v>
      </c>
      <c r="R96" s="52">
        <f t="shared" si="35"/>
        <v>7.6776888257058654E-2</v>
      </c>
      <c r="S96" s="52">
        <f t="shared" si="35"/>
        <v>7.3227915120864004E-2</v>
      </c>
      <c r="T96" s="53">
        <f t="shared" si="35"/>
        <v>5.1831106564587351E-2</v>
      </c>
      <c r="U96" s="54">
        <f t="shared" si="35"/>
        <v>5.5695764167477194E-2</v>
      </c>
      <c r="V96" s="55">
        <f t="shared" si="35"/>
        <v>5.8567660996568002E-2</v>
      </c>
      <c r="W96" s="51">
        <f t="shared" si="35"/>
        <v>7.2717009855958206E-2</v>
      </c>
      <c r="X96" s="51">
        <f t="shared" si="35"/>
        <v>7.1750184628972549E-2</v>
      </c>
      <c r="Y96" s="51">
        <f t="shared" si="35"/>
        <v>6.6855903894447136E-2</v>
      </c>
    </row>
    <row r="97" spans="1:25">
      <c r="A97" s="42" t="s">
        <v>8</v>
      </c>
      <c r="B97" s="51">
        <f t="shared" si="35"/>
        <v>0.27084501401682015</v>
      </c>
      <c r="C97" s="51">
        <f t="shared" si="35"/>
        <v>0.19595857338480469</v>
      </c>
      <c r="D97" s="51">
        <f t="shared" si="35"/>
        <v>0.17837352729898856</v>
      </c>
      <c r="E97" s="51">
        <f t="shared" si="35"/>
        <v>0.27170437945415676</v>
      </c>
      <c r="F97" s="51">
        <f t="shared" si="35"/>
        <v>0.26453014583394435</v>
      </c>
      <c r="G97" s="51">
        <f t="shared" si="35"/>
        <v>0.26581506018547585</v>
      </c>
      <c r="H97" s="51">
        <f t="shared" si="35"/>
        <v>0.30327755802287254</v>
      </c>
      <c r="I97" s="51">
        <f t="shared" si="35"/>
        <v>0.28501083810539091</v>
      </c>
      <c r="J97" s="51">
        <f t="shared" si="35"/>
        <v>0.31320711228213799</v>
      </c>
      <c r="K97" s="52">
        <f t="shared" si="35"/>
        <v>0.319081839240825</v>
      </c>
      <c r="L97" s="52">
        <f t="shared" si="35"/>
        <v>0.334872807241273</v>
      </c>
      <c r="M97" s="52">
        <f t="shared" si="35"/>
        <v>0.30858153605638822</v>
      </c>
      <c r="N97" s="52">
        <f t="shared" si="35"/>
        <v>0.32055905160604653</v>
      </c>
      <c r="O97" s="52">
        <f t="shared" si="35"/>
        <v>0.25958854379410795</v>
      </c>
      <c r="P97" s="52">
        <f t="shared" si="35"/>
        <v>0.13026059763147774</v>
      </c>
      <c r="Q97" s="52">
        <f t="shared" si="35"/>
        <v>0.21586107412629749</v>
      </c>
      <c r="R97" s="52">
        <f t="shared" si="35"/>
        <v>0.26158429756722823</v>
      </c>
      <c r="S97" s="52">
        <f t="shared" si="35"/>
        <v>0.28949860386273074</v>
      </c>
      <c r="T97" s="53">
        <f t="shared" si="35"/>
        <v>0.24780511813321754</v>
      </c>
      <c r="U97" s="54">
        <f t="shared" si="35"/>
        <v>0.25927183666396286</v>
      </c>
      <c r="V97" s="55">
        <f t="shared" si="35"/>
        <v>0.26448782203817572</v>
      </c>
      <c r="W97" s="51">
        <f t="shared" si="35"/>
        <v>0.26907327548907828</v>
      </c>
      <c r="X97" s="51">
        <f t="shared" si="35"/>
        <v>0.27373816532587858</v>
      </c>
      <c r="Y97" s="51">
        <f t="shared" si="35"/>
        <v>0.27787199950106395</v>
      </c>
    </row>
    <row r="98" spans="1:25">
      <c r="A98" s="36" t="s">
        <v>10</v>
      </c>
      <c r="B98" s="51">
        <f t="shared" si="35"/>
        <v>0.16892270724869846</v>
      </c>
      <c r="C98" s="51">
        <f t="shared" si="35"/>
        <v>0.13326288938979103</v>
      </c>
      <c r="D98" s="51">
        <f t="shared" si="35"/>
        <v>0.15610131683125633</v>
      </c>
      <c r="E98" s="51">
        <f t="shared" si="35"/>
        <v>0.16458724527288138</v>
      </c>
      <c r="F98" s="51">
        <f t="shared" si="35"/>
        <v>0.19055605899091674</v>
      </c>
      <c r="G98" s="51">
        <f t="shared" si="35"/>
        <v>0.22994630067357594</v>
      </c>
      <c r="H98" s="51">
        <f t="shared" si="35"/>
        <v>0.24461373294941149</v>
      </c>
      <c r="I98" s="51">
        <f t="shared" si="35"/>
        <v>0.29229174163067451</v>
      </c>
      <c r="J98" s="51">
        <f t="shared" si="35"/>
        <v>0.31837617343168889</v>
      </c>
      <c r="K98" s="52">
        <f t="shared" si="35"/>
        <v>0.31555750093904716</v>
      </c>
      <c r="L98" s="52">
        <f t="shared" si="35"/>
        <v>0.33748271426503196</v>
      </c>
      <c r="M98" s="52">
        <f t="shared" si="35"/>
        <v>0.32865566601468987</v>
      </c>
      <c r="N98" s="52">
        <f t="shared" si="35"/>
        <v>0.31205715636718628</v>
      </c>
      <c r="O98" s="52">
        <f t="shared" si="35"/>
        <v>0.28619972205276772</v>
      </c>
      <c r="P98" s="52">
        <f t="shared" si="35"/>
        <v>0.29739486480767879</v>
      </c>
      <c r="Q98" s="52">
        <f t="shared" si="35"/>
        <v>0.34951132661830142</v>
      </c>
      <c r="R98" s="52">
        <f t="shared" si="35"/>
        <v>0.36242423644708543</v>
      </c>
      <c r="S98" s="52">
        <f t="shared" si="35"/>
        <v>0.38150522691038674</v>
      </c>
      <c r="T98" s="53">
        <f t="shared" si="35"/>
        <v>0.44689232231694809</v>
      </c>
      <c r="U98" s="54">
        <f t="shared" si="35"/>
        <v>0.49767555013533898</v>
      </c>
      <c r="V98" s="55">
        <f t="shared" si="35"/>
        <v>0.55555550673173448</v>
      </c>
      <c r="W98" s="51">
        <f t="shared" si="35"/>
        <v>0.60862283566416298</v>
      </c>
      <c r="X98" s="51">
        <f t="shared" si="35"/>
        <v>0.66718937579998727</v>
      </c>
      <c r="Y98" s="51">
        <f t="shared" si="35"/>
        <v>0.73691991698979953</v>
      </c>
    </row>
    <row r="99" spans="1:25">
      <c r="A99" s="42" t="s">
        <v>11</v>
      </c>
      <c r="B99" s="51">
        <f t="shared" si="35"/>
        <v>0.12836779464459233</v>
      </c>
      <c r="C99" s="51">
        <f t="shared" si="35"/>
        <v>0.10126917510117944</v>
      </c>
      <c r="D99" s="51">
        <f t="shared" si="35"/>
        <v>0.10737547173698112</v>
      </c>
      <c r="E99" s="51">
        <f t="shared" si="35"/>
        <v>8.3157325892728839E-2</v>
      </c>
      <c r="F99" s="51">
        <f t="shared" si="35"/>
        <v>0.11564259866524237</v>
      </c>
      <c r="G99" s="51">
        <f t="shared" si="35"/>
        <v>0.15012123561476221</v>
      </c>
      <c r="H99" s="51">
        <f t="shared" si="35"/>
        <v>0.14718548092923753</v>
      </c>
      <c r="I99" s="51">
        <f t="shared" si="35"/>
        <v>0.17692151710116141</v>
      </c>
      <c r="J99" s="51">
        <f t="shared" si="35"/>
        <v>0.20754573914302887</v>
      </c>
      <c r="K99" s="52">
        <f t="shared" si="35"/>
        <v>0.2110295490930888</v>
      </c>
      <c r="L99" s="52">
        <f t="shared" si="35"/>
        <v>0.22938537106186666</v>
      </c>
      <c r="M99" s="52">
        <f t="shared" si="35"/>
        <v>0.21437159922869542</v>
      </c>
      <c r="N99" s="52">
        <f t="shared" si="35"/>
        <v>0.20474879226269607</v>
      </c>
      <c r="O99" s="52">
        <f t="shared" si="35"/>
        <v>0.18802496133105223</v>
      </c>
      <c r="P99" s="52">
        <f t="shared" si="35"/>
        <v>0.17588461475123998</v>
      </c>
      <c r="Q99" s="52">
        <f t="shared" si="35"/>
        <v>0.21161186059777762</v>
      </c>
      <c r="R99" s="52">
        <f t="shared" si="35"/>
        <v>0.22493933319731116</v>
      </c>
      <c r="S99" s="52">
        <f t="shared" si="35"/>
        <v>0.22098291247345087</v>
      </c>
      <c r="T99" s="53">
        <f t="shared" si="35"/>
        <v>0.26328513192763742</v>
      </c>
      <c r="U99" s="54">
        <f t="shared" si="35"/>
        <v>0.29348517906582333</v>
      </c>
      <c r="V99" s="55">
        <f t="shared" si="35"/>
        <v>0.33145812195670232</v>
      </c>
      <c r="W99" s="51">
        <f t="shared" si="35"/>
        <v>0.36511977295358022</v>
      </c>
      <c r="X99" s="51">
        <f t="shared" si="35"/>
        <v>0.40267131777504978</v>
      </c>
      <c r="Y99" s="51">
        <f t="shared" si="35"/>
        <v>0.44742979401839272</v>
      </c>
    </row>
    <row r="100" spans="1:25">
      <c r="A100" s="42" t="s">
        <v>12</v>
      </c>
      <c r="B100" s="51">
        <f t="shared" si="35"/>
        <v>4.0554912604106118E-2</v>
      </c>
      <c r="C100" s="51">
        <f t="shared" si="35"/>
        <v>3.1993714288611592E-2</v>
      </c>
      <c r="D100" s="51">
        <f t="shared" si="35"/>
        <v>4.8725845094275209E-2</v>
      </c>
      <c r="E100" s="51">
        <f t="shared" si="35"/>
        <v>8.1429919380152538E-2</v>
      </c>
      <c r="F100" s="51">
        <f t="shared" si="35"/>
        <v>7.491346032567435E-2</v>
      </c>
      <c r="G100" s="51">
        <f t="shared" si="35"/>
        <v>7.982506505881376E-2</v>
      </c>
      <c r="H100" s="51">
        <f t="shared" si="35"/>
        <v>9.7428252020173953E-2</v>
      </c>
      <c r="I100" s="51">
        <f t="shared" si="35"/>
        <v>0.11537022452951308</v>
      </c>
      <c r="J100" s="51">
        <f t="shared" si="35"/>
        <v>0.11083043428866003</v>
      </c>
      <c r="K100" s="52">
        <f t="shared" si="35"/>
        <v>0.10452795184595837</v>
      </c>
      <c r="L100" s="52">
        <f t="shared" si="35"/>
        <v>0.10809734320316527</v>
      </c>
      <c r="M100" s="52">
        <f t="shared" si="35"/>
        <v>0.1142840667859944</v>
      </c>
      <c r="N100" s="52">
        <f t="shared" si="35"/>
        <v>0.10730836410449023</v>
      </c>
      <c r="O100" s="52">
        <f t="shared" si="35"/>
        <v>9.8174760721715493E-2</v>
      </c>
      <c r="P100" s="52">
        <f t="shared" si="35"/>
        <v>0.12151025005643881</v>
      </c>
      <c r="Q100" s="52">
        <f t="shared" si="35"/>
        <v>0.1378994660205238</v>
      </c>
      <c r="R100" s="52">
        <f t="shared" si="35"/>
        <v>0.13748490324977425</v>
      </c>
      <c r="S100" s="52">
        <f t="shared" si="35"/>
        <v>0.16052231443693588</v>
      </c>
      <c r="T100" s="53">
        <f t="shared" si="35"/>
        <v>0.18360719038931067</v>
      </c>
      <c r="U100" s="54">
        <f t="shared" si="35"/>
        <v>0.20419037106951565</v>
      </c>
      <c r="V100" s="55">
        <f t="shared" si="35"/>
        <v>0.22409738477503213</v>
      </c>
      <c r="W100" s="51">
        <f t="shared" si="35"/>
        <v>0.24350306271058278</v>
      </c>
      <c r="X100" s="51">
        <f t="shared" si="35"/>
        <v>0.2645180580249375</v>
      </c>
      <c r="Y100" s="51">
        <f t="shared" si="35"/>
        <v>0.2894901229714068</v>
      </c>
    </row>
    <row r="101" spans="1:25">
      <c r="A101" s="36" t="s">
        <v>13</v>
      </c>
      <c r="B101" s="51">
        <f t="shared" si="35"/>
        <v>0.325830997196636</v>
      </c>
      <c r="C101" s="51">
        <f t="shared" si="35"/>
        <v>0.32370550676100107</v>
      </c>
      <c r="D101" s="51">
        <f t="shared" si="35"/>
        <v>0.42142593879618495</v>
      </c>
      <c r="E101" s="51">
        <f t="shared" si="35"/>
        <v>0.37107915325513413</v>
      </c>
      <c r="F101" s="51">
        <f t="shared" si="35"/>
        <v>0.3809630846938129</v>
      </c>
      <c r="G101" s="51">
        <f t="shared" si="35"/>
        <v>0.39667211704472238</v>
      </c>
      <c r="H101" s="51">
        <f t="shared" si="35"/>
        <v>0.38868569119310981</v>
      </c>
      <c r="I101" s="51">
        <f t="shared" si="35"/>
        <v>0.42399701814384821</v>
      </c>
      <c r="J101" s="51">
        <f t="shared" si="35"/>
        <v>0.46422109667340311</v>
      </c>
      <c r="K101" s="52">
        <f t="shared" si="35"/>
        <v>0.48182300950331636</v>
      </c>
      <c r="L101" s="52">
        <f t="shared" si="35"/>
        <v>0.51567729405200358</v>
      </c>
      <c r="M101" s="52">
        <f t="shared" si="35"/>
        <v>0.57016714796327994</v>
      </c>
      <c r="N101" s="52">
        <f t="shared" si="35"/>
        <v>0.57950582818938123</v>
      </c>
      <c r="O101" s="52">
        <f t="shared" si="35"/>
        <v>0.584035773401547</v>
      </c>
      <c r="P101" s="52">
        <f t="shared" si="35"/>
        <v>0.48934132147627663</v>
      </c>
      <c r="Q101" s="52">
        <f t="shared" si="35"/>
        <v>0.52764464300312142</v>
      </c>
      <c r="R101" s="52">
        <f t="shared" si="35"/>
        <v>0.54774068907422346</v>
      </c>
      <c r="S101" s="52">
        <f t="shared" si="35"/>
        <v>0.57798324894455355</v>
      </c>
      <c r="T101" s="53">
        <f t="shared" si="35"/>
        <v>0.57641382287559195</v>
      </c>
      <c r="U101" s="54">
        <f t="shared" si="35"/>
        <v>0.63451075435508308</v>
      </c>
      <c r="V101" s="55">
        <f t="shared" si="35"/>
        <v>0.67795818319223655</v>
      </c>
      <c r="W101" s="51">
        <f t="shared" si="35"/>
        <v>0.72290748579851305</v>
      </c>
      <c r="X101" s="51">
        <f t="shared" si="35"/>
        <v>0.77153109106010964</v>
      </c>
      <c r="Y101" s="51">
        <f t="shared" si="35"/>
        <v>0.82655582403506977</v>
      </c>
    </row>
    <row r="102" spans="1:25">
      <c r="A102" s="42" t="s">
        <v>11</v>
      </c>
      <c r="B102" s="51">
        <f t="shared" si="35"/>
        <v>0.29505457000004359</v>
      </c>
      <c r="C102" s="51">
        <f t="shared" si="35"/>
        <v>0.2931298431572289</v>
      </c>
      <c r="D102" s="51">
        <f t="shared" si="35"/>
        <v>0.33144252026558002</v>
      </c>
      <c r="E102" s="51">
        <f t="shared" si="35"/>
        <v>0.27528291929111326</v>
      </c>
      <c r="F102" s="51">
        <f t="shared" si="35"/>
        <v>0.30675315315514562</v>
      </c>
      <c r="G102" s="51">
        <f t="shared" si="35"/>
        <v>0.3339233574739256</v>
      </c>
      <c r="H102" s="51">
        <f t="shared" si="35"/>
        <v>0.31516706417789608</v>
      </c>
      <c r="I102" s="51">
        <f t="shared" si="35"/>
        <v>0.31905937533753198</v>
      </c>
      <c r="J102" s="51">
        <f t="shared" si="35"/>
        <v>0.36688606259675971</v>
      </c>
      <c r="K102" s="52">
        <f t="shared" si="35"/>
        <v>0.38821320480613852</v>
      </c>
      <c r="L102" s="52">
        <f t="shared" si="35"/>
        <v>0.41831761464896305</v>
      </c>
      <c r="M102" s="52">
        <f t="shared" si="35"/>
        <v>0.476712115639987</v>
      </c>
      <c r="N102" s="52">
        <f t="shared" si="35"/>
        <v>0.48812924758202753</v>
      </c>
      <c r="O102" s="52">
        <f t="shared" si="35"/>
        <v>0.48774810531694412</v>
      </c>
      <c r="P102" s="52">
        <f t="shared" si="35"/>
        <v>0.39880336536746586</v>
      </c>
      <c r="Q102" s="52">
        <f t="shared" ref="P102:Y117" si="36">Q21/Q$23</f>
        <v>0.43421147878031541</v>
      </c>
      <c r="R102" s="52">
        <f t="shared" si="36"/>
        <v>0.46078081679578742</v>
      </c>
      <c r="S102" s="52">
        <f t="shared" si="36"/>
        <v>0.48696032883616103</v>
      </c>
      <c r="T102" s="53">
        <f t="shared" si="36"/>
        <v>0.47981305269449886</v>
      </c>
      <c r="U102" s="54">
        <f t="shared" si="36"/>
        <v>0.5230596572582068</v>
      </c>
      <c r="V102" s="55">
        <f t="shared" si="36"/>
        <v>0.56050820910826948</v>
      </c>
      <c r="W102" s="51">
        <f t="shared" si="36"/>
        <v>0.59861403438862304</v>
      </c>
      <c r="X102" s="51">
        <f t="shared" si="36"/>
        <v>0.63995637421913676</v>
      </c>
      <c r="Y102" s="51">
        <f t="shared" si="36"/>
        <v>0.68650722265819164</v>
      </c>
    </row>
    <row r="103" spans="1:25">
      <c r="A103" s="42" t="s">
        <v>12</v>
      </c>
      <c r="B103" s="51">
        <f t="shared" ref="B103:Q118" si="37">B22/B$23</f>
        <v>3.0776427196592356E-2</v>
      </c>
      <c r="C103" s="51">
        <f t="shared" si="37"/>
        <v>3.0575663603772181E-2</v>
      </c>
      <c r="D103" s="51">
        <f t="shared" si="37"/>
        <v>8.9983418530604917E-2</v>
      </c>
      <c r="E103" s="51">
        <f t="shared" si="37"/>
        <v>9.5796233964020858E-2</v>
      </c>
      <c r="F103" s="51">
        <f t="shared" si="37"/>
        <v>7.4209931538667312E-2</v>
      </c>
      <c r="G103" s="51">
        <f t="shared" si="37"/>
        <v>6.2748759570796744E-2</v>
      </c>
      <c r="H103" s="51">
        <f t="shared" si="37"/>
        <v>7.3518627015213722E-2</v>
      </c>
      <c r="I103" s="51">
        <f t="shared" si="37"/>
        <v>0.10493764280631628</v>
      </c>
      <c r="J103" s="51">
        <f t="shared" si="37"/>
        <v>9.7335034076643401E-2</v>
      </c>
      <c r="K103" s="52">
        <f t="shared" si="37"/>
        <v>9.3609804697177793E-2</v>
      </c>
      <c r="L103" s="52">
        <f t="shared" si="37"/>
        <v>9.7359679403040522E-2</v>
      </c>
      <c r="M103" s="52">
        <f t="shared" si="37"/>
        <v>9.34550323232929E-2</v>
      </c>
      <c r="N103" s="52">
        <f t="shared" si="37"/>
        <v>9.1376580607353597E-2</v>
      </c>
      <c r="O103" s="52">
        <f t="shared" si="37"/>
        <v>9.6287668084602901E-2</v>
      </c>
      <c r="P103" s="52">
        <f t="shared" si="36"/>
        <v>9.053795610881081E-2</v>
      </c>
      <c r="Q103" s="52">
        <f t="shared" si="36"/>
        <v>9.343316422280605E-2</v>
      </c>
      <c r="R103" s="52">
        <f t="shared" si="36"/>
        <v>8.6959872278435962E-2</v>
      </c>
      <c r="S103" s="52">
        <f t="shared" si="36"/>
        <v>9.102292010839251E-2</v>
      </c>
      <c r="T103" s="53">
        <f t="shared" si="36"/>
        <v>9.6600770181093157E-2</v>
      </c>
      <c r="U103" s="54">
        <f t="shared" si="36"/>
        <v>0.11145109709687627</v>
      </c>
      <c r="V103" s="55">
        <f t="shared" si="36"/>
        <v>0.11744997408396697</v>
      </c>
      <c r="W103" s="51">
        <f t="shared" si="36"/>
        <v>0.12429345140989005</v>
      </c>
      <c r="X103" s="51">
        <f t="shared" si="36"/>
        <v>0.13157471684097286</v>
      </c>
      <c r="Y103" s="51">
        <f t="shared" si="36"/>
        <v>0.14004860137687822</v>
      </c>
    </row>
    <row r="104" spans="1:25">
      <c r="A104" s="26" t="s">
        <v>14</v>
      </c>
      <c r="B104" s="51">
        <f t="shared" si="37"/>
        <v>1</v>
      </c>
      <c r="C104" s="51">
        <f t="shared" si="37"/>
        <v>1</v>
      </c>
      <c r="D104" s="51">
        <f t="shared" si="37"/>
        <v>1</v>
      </c>
      <c r="E104" s="51">
        <f t="shared" si="37"/>
        <v>1</v>
      </c>
      <c r="F104" s="51">
        <f t="shared" si="37"/>
        <v>1</v>
      </c>
      <c r="G104" s="51">
        <f t="shared" si="37"/>
        <v>1</v>
      </c>
      <c r="H104" s="51">
        <f t="shared" si="37"/>
        <v>1</v>
      </c>
      <c r="I104" s="51">
        <f t="shared" si="37"/>
        <v>1</v>
      </c>
      <c r="J104" s="51">
        <f t="shared" si="37"/>
        <v>1</v>
      </c>
      <c r="K104" s="52">
        <f t="shared" si="37"/>
        <v>1</v>
      </c>
      <c r="L104" s="52">
        <f t="shared" si="37"/>
        <v>1</v>
      </c>
      <c r="M104" s="52">
        <f t="shared" si="37"/>
        <v>1</v>
      </c>
      <c r="N104" s="52">
        <f t="shared" si="37"/>
        <v>1</v>
      </c>
      <c r="O104" s="52">
        <f t="shared" si="37"/>
        <v>1</v>
      </c>
      <c r="P104" s="52">
        <f t="shared" si="36"/>
        <v>1</v>
      </c>
      <c r="Q104" s="52">
        <f t="shared" si="36"/>
        <v>1</v>
      </c>
      <c r="R104" s="52">
        <f t="shared" si="36"/>
        <v>1</v>
      </c>
      <c r="S104" s="52">
        <f t="shared" si="36"/>
        <v>1</v>
      </c>
      <c r="T104" s="53">
        <f t="shared" si="36"/>
        <v>1</v>
      </c>
      <c r="U104" s="54">
        <f t="shared" si="36"/>
        <v>1</v>
      </c>
      <c r="V104" s="55">
        <f t="shared" si="36"/>
        <v>1</v>
      </c>
      <c r="W104" s="51">
        <f t="shared" si="36"/>
        <v>1</v>
      </c>
      <c r="X104" s="51">
        <f t="shared" si="36"/>
        <v>1</v>
      </c>
      <c r="Y104" s="51">
        <f t="shared" si="36"/>
        <v>1</v>
      </c>
    </row>
    <row r="105" spans="1:25">
      <c r="A105" s="36" t="s">
        <v>15</v>
      </c>
      <c r="B105" s="51">
        <f t="shared" si="37"/>
        <v>-3.1310964935700632E-2</v>
      </c>
      <c r="C105" s="51">
        <f t="shared" si="37"/>
        <v>-2.2993243745656256E-2</v>
      </c>
      <c r="D105" s="51">
        <f t="shared" si="37"/>
        <v>3.6276994138855587E-2</v>
      </c>
      <c r="E105" s="51">
        <f t="shared" si="37"/>
        <v>5.2897102307288953E-2</v>
      </c>
      <c r="F105" s="51">
        <f t="shared" si="37"/>
        <v>5.243896722887903E-2</v>
      </c>
      <c r="G105" s="51">
        <f t="shared" si="37"/>
        <v>1.2161243974288978E-2</v>
      </c>
      <c r="H105" s="51">
        <f t="shared" si="37"/>
        <v>6.2118373137053729E-3</v>
      </c>
      <c r="I105" s="51">
        <f t="shared" si="37"/>
        <v>3.392636829019401E-3</v>
      </c>
      <c r="J105" s="51">
        <f t="shared" si="37"/>
        <v>3.3378987363630961E-3</v>
      </c>
      <c r="K105" s="52">
        <f t="shared" si="37"/>
        <v>1.5226118151148181E-2</v>
      </c>
      <c r="L105" s="52">
        <f t="shared" si="37"/>
        <v>9.6047780119510213E-3</v>
      </c>
      <c r="M105" s="52">
        <f t="shared" si="37"/>
        <v>2.0883039325283608E-2</v>
      </c>
      <c r="N105" s="52">
        <f t="shared" si="37"/>
        <v>3.618801072137605E-3</v>
      </c>
      <c r="O105" s="52">
        <f t="shared" si="37"/>
        <v>-4.5484326913785549E-3</v>
      </c>
      <c r="P105" s="52">
        <f t="shared" si="36"/>
        <v>-3.8367906837244426E-3</v>
      </c>
      <c r="Q105" s="52">
        <f t="shared" si="36"/>
        <v>-1.8448909298764367E-2</v>
      </c>
      <c r="R105" s="52">
        <f t="shared" si="36"/>
        <v>-2.9295695781190154E-2</v>
      </c>
      <c r="S105" s="52">
        <f t="shared" si="36"/>
        <v>-9.2642982009698664E-3</v>
      </c>
      <c r="T105" s="53">
        <f t="shared" si="36"/>
        <v>-1.8890970936587557E-2</v>
      </c>
      <c r="U105" s="54">
        <f t="shared" si="36"/>
        <v>-2.7909233110113847E-2</v>
      </c>
      <c r="V105" s="55">
        <f t="shared" si="36"/>
        <v>-3.2189615093708587E-2</v>
      </c>
      <c r="W105" s="51">
        <f t="shared" si="36"/>
        <v>-3.2535369516405836E-2</v>
      </c>
      <c r="X105" s="51">
        <f t="shared" si="36"/>
        <v>-3.4203094007707206E-2</v>
      </c>
      <c r="Y105" s="51">
        <f t="shared" si="36"/>
        <v>-3.6622064387106378E-2</v>
      </c>
    </row>
    <row r="106" spans="1:25">
      <c r="A106" s="42" t="s">
        <v>7</v>
      </c>
      <c r="B106" s="51">
        <f t="shared" si="37"/>
        <v>-4.0048057669203043E-4</v>
      </c>
      <c r="C106" s="51">
        <f t="shared" si="37"/>
        <v>-1.186513940826832E-2</v>
      </c>
      <c r="D106" s="51">
        <f t="shared" si="37"/>
        <v>-1.0340451700209148E-2</v>
      </c>
      <c r="E106" s="51">
        <f t="shared" si="37"/>
        <v>-9.8663652942515417E-3</v>
      </c>
      <c r="F106" s="51">
        <f t="shared" si="37"/>
        <v>-1.386560519823803E-2</v>
      </c>
      <c r="G106" s="51">
        <f t="shared" si="37"/>
        <v>-1.2029543914572428E-2</v>
      </c>
      <c r="H106" s="51">
        <f t="shared" si="37"/>
        <v>-7.6823366079001448E-3</v>
      </c>
      <c r="I106" s="51">
        <f t="shared" si="37"/>
        <v>-8.9457843035342759E-3</v>
      </c>
      <c r="J106" s="51">
        <f t="shared" si="37"/>
        <v>-8.5706684728715371E-3</v>
      </c>
      <c r="K106" s="52">
        <f t="shared" si="37"/>
        <v>-4.9369443441686263E-3</v>
      </c>
      <c r="L106" s="52">
        <f t="shared" si="37"/>
        <v>-3.3129843129142893E-3</v>
      </c>
      <c r="M106" s="52">
        <f t="shared" si="37"/>
        <v>-2.610603810939647E-3</v>
      </c>
      <c r="N106" s="52">
        <f t="shared" si="37"/>
        <v>-2.2867191859353665E-3</v>
      </c>
      <c r="O106" s="52">
        <f t="shared" si="37"/>
        <v>-3.3709304259076697E-3</v>
      </c>
      <c r="P106" s="52">
        <f t="shared" si="36"/>
        <v>-6.2785972444546157E-3</v>
      </c>
      <c r="Q106" s="52">
        <f t="shared" si="36"/>
        <v>-6.3875848878947048E-3</v>
      </c>
      <c r="R106" s="52">
        <f t="shared" si="36"/>
        <v>-7.4537224964316209E-3</v>
      </c>
      <c r="S106" s="52">
        <f t="shared" si="36"/>
        <v>-5.0684322861980768E-3</v>
      </c>
      <c r="T106" s="53">
        <f t="shared" si="36"/>
        <v>-5.001135736670429E-3</v>
      </c>
      <c r="U106" s="54">
        <f t="shared" si="36"/>
        <v>-6.5463944344542422E-3</v>
      </c>
      <c r="V106" s="55">
        <f t="shared" si="36"/>
        <v>-6.0576412499129817E-3</v>
      </c>
      <c r="W106" s="51">
        <f t="shared" si="36"/>
        <v>-4.3767515766961465E-3</v>
      </c>
      <c r="X106" s="51">
        <f t="shared" si="36"/>
        <v>-4.0411622883323927E-3</v>
      </c>
      <c r="Y106" s="51">
        <f t="shared" si="36"/>
        <v>-3.8203373653969788E-3</v>
      </c>
    </row>
    <row r="107" spans="1:25">
      <c r="A107" s="42" t="s">
        <v>8</v>
      </c>
      <c r="B107" s="51">
        <f t="shared" si="37"/>
        <v>-3.0910484359008599E-2</v>
      </c>
      <c r="C107" s="51">
        <f t="shared" si="37"/>
        <v>-1.1128104337387933E-2</v>
      </c>
      <c r="D107" s="51">
        <f t="shared" si="37"/>
        <v>4.6617445839064728E-2</v>
      </c>
      <c r="E107" s="51">
        <f t="shared" si="37"/>
        <v>6.2763467601540487E-2</v>
      </c>
      <c r="F107" s="51">
        <f t="shared" si="37"/>
        <v>6.6304572427117056E-2</v>
      </c>
      <c r="G107" s="51">
        <f t="shared" si="37"/>
        <v>2.4190787888861406E-2</v>
      </c>
      <c r="H107" s="51">
        <f t="shared" si="37"/>
        <v>1.3894173921605517E-2</v>
      </c>
      <c r="I107" s="51">
        <f t="shared" si="37"/>
        <v>1.2338421132553677E-2</v>
      </c>
      <c r="J107" s="51">
        <f t="shared" si="37"/>
        <v>1.1908567209234633E-2</v>
      </c>
      <c r="K107" s="52">
        <f t="shared" si="37"/>
        <v>2.0163062495316807E-2</v>
      </c>
      <c r="L107" s="52">
        <f t="shared" si="37"/>
        <v>1.2917762324865309E-2</v>
      </c>
      <c r="M107" s="52">
        <f t="shared" si="37"/>
        <v>2.3493643136223256E-2</v>
      </c>
      <c r="N107" s="52">
        <f t="shared" si="37"/>
        <v>5.9055202580729719E-3</v>
      </c>
      <c r="O107" s="52">
        <f t="shared" si="37"/>
        <v>-1.1775022654708851E-3</v>
      </c>
      <c r="P107" s="52">
        <f t="shared" si="36"/>
        <v>2.4418065607301727E-3</v>
      </c>
      <c r="Q107" s="52">
        <f t="shared" si="36"/>
        <v>-1.2061324410869663E-2</v>
      </c>
      <c r="R107" s="52">
        <f t="shared" si="36"/>
        <v>-2.1841973284758533E-2</v>
      </c>
      <c r="S107" s="52">
        <f t="shared" si="36"/>
        <v>-4.1958659147717896E-3</v>
      </c>
      <c r="T107" s="53">
        <f t="shared" si="36"/>
        <v>-1.3889835199917128E-2</v>
      </c>
      <c r="U107" s="54">
        <f t="shared" si="36"/>
        <v>-2.1362838675659603E-2</v>
      </c>
      <c r="V107" s="55">
        <f t="shared" si="36"/>
        <v>-2.6131973843795602E-2</v>
      </c>
      <c r="W107" s="51">
        <f t="shared" si="36"/>
        <v>-2.8158617939709689E-2</v>
      </c>
      <c r="X107" s="51">
        <f t="shared" si="36"/>
        <v>-3.0161931719374813E-2</v>
      </c>
      <c r="Y107" s="51">
        <f t="shared" si="36"/>
        <v>-3.2801727021709401E-2</v>
      </c>
    </row>
    <row r="108" spans="1:25">
      <c r="A108" s="26" t="s">
        <v>16</v>
      </c>
      <c r="B108" s="51">
        <f t="shared" si="37"/>
        <v>0.96868903506429938</v>
      </c>
      <c r="C108" s="51">
        <f t="shared" si="37"/>
        <v>0.97700675625434374</v>
      </c>
      <c r="D108" s="51">
        <f t="shared" si="37"/>
        <v>1.0362769941388554</v>
      </c>
      <c r="E108" s="51">
        <f t="shared" si="37"/>
        <v>1.0528971023072888</v>
      </c>
      <c r="F108" s="51">
        <f t="shared" si="37"/>
        <v>1.052438967228879</v>
      </c>
      <c r="G108" s="51">
        <f t="shared" si="37"/>
        <v>1.0121612439742891</v>
      </c>
      <c r="H108" s="51">
        <f t="shared" si="37"/>
        <v>1.0062118373137054</v>
      </c>
      <c r="I108" s="51">
        <f t="shared" si="37"/>
        <v>1.0033926368290194</v>
      </c>
      <c r="J108" s="51">
        <f t="shared" si="37"/>
        <v>1.003337898736363</v>
      </c>
      <c r="K108" s="52">
        <f t="shared" si="37"/>
        <v>1.0152261181511482</v>
      </c>
      <c r="L108" s="52">
        <f t="shared" si="37"/>
        <v>1.009604778011951</v>
      </c>
      <c r="M108" s="52">
        <f t="shared" si="37"/>
        <v>1.0208830393252837</v>
      </c>
      <c r="N108" s="52">
        <f t="shared" si="37"/>
        <v>1.0036188010721376</v>
      </c>
      <c r="O108" s="52">
        <f t="shared" si="37"/>
        <v>0.9954515673086215</v>
      </c>
      <c r="P108" s="52">
        <f t="shared" si="36"/>
        <v>0.99616320931627544</v>
      </c>
      <c r="Q108" s="52">
        <f t="shared" si="36"/>
        <v>0.98155109070123558</v>
      </c>
      <c r="R108" s="52">
        <f t="shared" si="36"/>
        <v>0.97070430421880993</v>
      </c>
      <c r="S108" s="52">
        <f t="shared" si="36"/>
        <v>0.99073570179903003</v>
      </c>
      <c r="T108" s="53">
        <f t="shared" si="36"/>
        <v>0.98110902906341246</v>
      </c>
      <c r="U108" s="54">
        <f t="shared" si="36"/>
        <v>0.97209076688988616</v>
      </c>
      <c r="V108" s="55">
        <f t="shared" si="36"/>
        <v>0.96781038490629134</v>
      </c>
      <c r="W108" s="51">
        <f t="shared" si="36"/>
        <v>0.9674646304835941</v>
      </c>
      <c r="X108" s="51">
        <f t="shared" si="36"/>
        <v>0.96579690599229273</v>
      </c>
      <c r="Y108" s="51">
        <f t="shared" si="36"/>
        <v>0.96337793561289364</v>
      </c>
    </row>
    <row r="109" spans="1:25">
      <c r="A109" s="36" t="s">
        <v>17</v>
      </c>
      <c r="B109" s="51">
        <f t="shared" si="37"/>
        <v>5.8776967027099197E-2</v>
      </c>
      <c r="C109" s="51">
        <f t="shared" si="37"/>
        <v>2.7455460193723687E-2</v>
      </c>
      <c r="D109" s="51">
        <f t="shared" si="37"/>
        <v>5.5925611131759062E-2</v>
      </c>
      <c r="E109" s="51">
        <f t="shared" si="37"/>
        <v>5.7734925418422491E-2</v>
      </c>
      <c r="F109" s="51">
        <f t="shared" si="37"/>
        <v>6.9903551498652253E-2</v>
      </c>
      <c r="G109" s="51">
        <f t="shared" si="37"/>
        <v>8.1721575709310185E-2</v>
      </c>
      <c r="H109" s="51">
        <f t="shared" si="37"/>
        <v>7.0991157048575851E-2</v>
      </c>
      <c r="I109" s="51">
        <f t="shared" si="37"/>
        <v>6.3692973050843066E-2</v>
      </c>
      <c r="J109" s="51">
        <f t="shared" si="37"/>
        <v>4.5091427034649578E-2</v>
      </c>
      <c r="K109" s="52">
        <f t="shared" si="37"/>
        <v>8.0740029982579717E-2</v>
      </c>
      <c r="L109" s="52">
        <f t="shared" si="37"/>
        <v>5.5995471510711242E-2</v>
      </c>
      <c r="M109" s="52">
        <f t="shared" si="37"/>
        <v>6.7502788922134821E-2</v>
      </c>
      <c r="N109" s="52">
        <f t="shared" si="37"/>
        <v>6.7681085709081518E-2</v>
      </c>
      <c r="O109" s="52">
        <f t="shared" si="37"/>
        <v>8.2843328570858438E-2</v>
      </c>
      <c r="P109" s="52">
        <f t="shared" si="36"/>
        <v>8.9861378811722528E-2</v>
      </c>
      <c r="Q109" s="52">
        <f t="shared" si="36"/>
        <v>9.4381492637666806E-2</v>
      </c>
      <c r="R109" s="52">
        <f t="shared" si="36"/>
        <v>9.204698201205469E-2</v>
      </c>
      <c r="S109" s="52">
        <f t="shared" si="36"/>
        <v>8.8825262338363825E-2</v>
      </c>
      <c r="T109" s="53">
        <f t="shared" si="36"/>
        <v>9.0802795360707636E-2</v>
      </c>
      <c r="U109" s="54">
        <f t="shared" si="36"/>
        <v>8.0387118807050878E-2</v>
      </c>
      <c r="V109" s="55">
        <f t="shared" si="36"/>
        <v>7.6183187591088261E-2</v>
      </c>
      <c r="W109" s="51">
        <f t="shared" si="36"/>
        <v>7.0292146451371273E-2</v>
      </c>
      <c r="X109" s="51">
        <f t="shared" si="36"/>
        <v>6.3754366997292852E-2</v>
      </c>
      <c r="Y109" s="51">
        <f t="shared" si="36"/>
        <v>5.7936872649865738E-2</v>
      </c>
    </row>
    <row r="110" spans="1:25">
      <c r="A110" s="42" t="s">
        <v>7</v>
      </c>
      <c r="B110" s="51">
        <f t="shared" si="37"/>
        <v>2.8434120945134162E-2</v>
      </c>
      <c r="C110" s="51">
        <f t="shared" si="37"/>
        <v>1.8481182502281816E-2</v>
      </c>
      <c r="D110" s="51">
        <f t="shared" si="37"/>
        <v>5.3498116142398416E-3</v>
      </c>
      <c r="E110" s="51">
        <f t="shared" si="37"/>
        <v>6.0604096899456901E-3</v>
      </c>
      <c r="F110" s="51">
        <f t="shared" si="37"/>
        <v>8.704823905718145E-3</v>
      </c>
      <c r="G110" s="51">
        <f t="shared" si="37"/>
        <v>2.3325942982908854E-3</v>
      </c>
      <c r="H110" s="51">
        <f t="shared" si="37"/>
        <v>7.1853481542882439E-3</v>
      </c>
      <c r="I110" s="51">
        <f t="shared" si="37"/>
        <v>3.0313735656444032E-3</v>
      </c>
      <c r="J110" s="51">
        <f t="shared" si="37"/>
        <v>5.6524375944790916E-3</v>
      </c>
      <c r="K110" s="52">
        <f t="shared" si="37"/>
        <v>1.2693022137599022E-2</v>
      </c>
      <c r="L110" s="52">
        <f t="shared" si="37"/>
        <v>8.5879437513985985E-3</v>
      </c>
      <c r="M110" s="52">
        <f t="shared" si="37"/>
        <v>1.1660697022197089E-2</v>
      </c>
      <c r="N110" s="52">
        <f t="shared" si="37"/>
        <v>5.2136726678814584E-3</v>
      </c>
      <c r="O110" s="52">
        <f t="shared" si="37"/>
        <v>3.1710374511518723E-2</v>
      </c>
      <c r="P110" s="52">
        <f t="shared" si="36"/>
        <v>2.0806386157612843E-2</v>
      </c>
      <c r="Q110" s="52">
        <f t="shared" si="36"/>
        <v>2.2121773232883949E-2</v>
      </c>
      <c r="R110" s="52">
        <f t="shared" si="36"/>
        <v>8.65262983479766E-3</v>
      </c>
      <c r="S110" s="52">
        <f t="shared" si="36"/>
        <v>9.7126676121492596E-3</v>
      </c>
      <c r="T110" s="53">
        <f t="shared" si="36"/>
        <v>8.3433243287980123E-3</v>
      </c>
      <c r="U110" s="54">
        <f t="shared" si="36"/>
        <v>4.3871125005766655E-3</v>
      </c>
      <c r="V110" s="55">
        <f t="shared" si="36"/>
        <v>6.1831882188230951E-3</v>
      </c>
      <c r="W110" s="51">
        <f t="shared" si="36"/>
        <v>5.2921505992731188E-3</v>
      </c>
      <c r="X110" s="51">
        <f t="shared" si="36"/>
        <v>3.7543701259346103E-3</v>
      </c>
      <c r="Y110" s="51">
        <f t="shared" si="36"/>
        <v>2.9368843496489277E-3</v>
      </c>
    </row>
    <row r="111" spans="1:25">
      <c r="A111" s="42" t="s">
        <v>8</v>
      </c>
      <c r="B111" s="51">
        <f t="shared" si="37"/>
        <v>3.0342846081965032E-2</v>
      </c>
      <c r="C111" s="51">
        <f t="shared" si="37"/>
        <v>8.9742776914418752E-3</v>
      </c>
      <c r="D111" s="51">
        <f t="shared" si="37"/>
        <v>5.057579951751922E-2</v>
      </c>
      <c r="E111" s="51">
        <f t="shared" si="37"/>
        <v>5.1674515728476804E-2</v>
      </c>
      <c r="F111" s="51">
        <f t="shared" si="37"/>
        <v>6.1198727592934106E-2</v>
      </c>
      <c r="G111" s="51">
        <f t="shared" si="37"/>
        <v>7.9388981411019299E-2</v>
      </c>
      <c r="H111" s="51">
        <f t="shared" si="37"/>
        <v>6.3805808894287608E-2</v>
      </c>
      <c r="I111" s="51">
        <f t="shared" si="37"/>
        <v>6.066159948519867E-2</v>
      </c>
      <c r="J111" s="51">
        <f t="shared" si="37"/>
        <v>3.9438989440170484E-2</v>
      </c>
      <c r="K111" s="52">
        <f t="shared" si="37"/>
        <v>6.8047007844980689E-2</v>
      </c>
      <c r="L111" s="52">
        <f t="shared" si="37"/>
        <v>4.7407527759312645E-2</v>
      </c>
      <c r="M111" s="52">
        <f t="shared" si="37"/>
        <v>5.5842091899937725E-2</v>
      </c>
      <c r="N111" s="52">
        <f t="shared" si="37"/>
        <v>6.2467413041200057E-2</v>
      </c>
      <c r="O111" s="52">
        <f t="shared" si="37"/>
        <v>5.1132954059339708E-2</v>
      </c>
      <c r="P111" s="52">
        <f t="shared" si="36"/>
        <v>6.9054992654109679E-2</v>
      </c>
      <c r="Q111" s="52">
        <f t="shared" si="36"/>
        <v>7.225971940478286E-2</v>
      </c>
      <c r="R111" s="52">
        <f t="shared" si="36"/>
        <v>8.3394352177257033E-2</v>
      </c>
      <c r="S111" s="52">
        <f t="shared" si="36"/>
        <v>7.9112594726214569E-2</v>
      </c>
      <c r="T111" s="53">
        <f t="shared" si="36"/>
        <v>8.245947103190962E-2</v>
      </c>
      <c r="U111" s="54">
        <f t="shared" si="36"/>
        <v>7.6000006306474216E-2</v>
      </c>
      <c r="V111" s="55">
        <f t="shared" si="36"/>
        <v>6.999999937226517E-2</v>
      </c>
      <c r="W111" s="51">
        <f t="shared" si="36"/>
        <v>6.4999995852098147E-2</v>
      </c>
      <c r="X111" s="51">
        <f t="shared" si="36"/>
        <v>5.9999996871358242E-2</v>
      </c>
      <c r="Y111" s="51">
        <f t="shared" si="36"/>
        <v>5.4999988300216809E-2</v>
      </c>
    </row>
    <row r="112" spans="1:25">
      <c r="A112" s="26" t="s">
        <v>18</v>
      </c>
      <c r="B112" s="51">
        <f t="shared" si="37"/>
        <v>1.0274660020913986</v>
      </c>
      <c r="C112" s="51">
        <f t="shared" si="37"/>
        <v>1.0044622164480674</v>
      </c>
      <c r="D112" s="51">
        <f t="shared" si="37"/>
        <v>1.0922026052706146</v>
      </c>
      <c r="E112" s="51">
        <f t="shared" si="37"/>
        <v>1.1106320277257113</v>
      </c>
      <c r="F112" s="51">
        <f t="shared" si="37"/>
        <v>1.1223425187275313</v>
      </c>
      <c r="G112" s="51">
        <f t="shared" si="37"/>
        <v>1.0938828196835992</v>
      </c>
      <c r="H112" s="51">
        <f t="shared" si="37"/>
        <v>1.0772029943622812</v>
      </c>
      <c r="I112" s="51">
        <f t="shared" si="37"/>
        <v>1.0670856098798625</v>
      </c>
      <c r="J112" s="51">
        <f t="shared" si="37"/>
        <v>1.0484293257710127</v>
      </c>
      <c r="K112" s="52">
        <f t="shared" si="37"/>
        <v>1.0959661481337279</v>
      </c>
      <c r="L112" s="52">
        <f t="shared" si="37"/>
        <v>1.0656002495226622</v>
      </c>
      <c r="M112" s="52">
        <f t="shared" si="37"/>
        <v>1.0883858282474186</v>
      </c>
      <c r="N112" s="52">
        <f t="shared" si="37"/>
        <v>1.0712998867812191</v>
      </c>
      <c r="O112" s="52">
        <f t="shared" si="37"/>
        <v>1.0782948958794798</v>
      </c>
      <c r="P112" s="52">
        <f t="shared" si="36"/>
        <v>1.086024588127998</v>
      </c>
      <c r="Q112" s="52">
        <f t="shared" si="36"/>
        <v>1.0759325833389024</v>
      </c>
      <c r="R112" s="52">
        <f t="shared" si="36"/>
        <v>1.0627512862308646</v>
      </c>
      <c r="S112" s="52">
        <f t="shared" si="36"/>
        <v>1.079560964137394</v>
      </c>
      <c r="T112" s="53">
        <f t="shared" si="36"/>
        <v>1.0719118244241201</v>
      </c>
      <c r="U112" s="54">
        <f t="shared" si="36"/>
        <v>1.052477885696937</v>
      </c>
      <c r="V112" s="55">
        <f t="shared" si="36"/>
        <v>1.0439935724973797</v>
      </c>
      <c r="W112" s="51">
        <f t="shared" si="36"/>
        <v>1.0377567769349654</v>
      </c>
      <c r="X112" s="51">
        <f t="shared" si="36"/>
        <v>1.0295512729895855</v>
      </c>
      <c r="Y112" s="51">
        <f t="shared" si="36"/>
        <v>1.0213148082627594</v>
      </c>
    </row>
    <row r="113" spans="1:25">
      <c r="A113" s="36" t="s">
        <v>19</v>
      </c>
      <c r="B113" s="51">
        <f t="shared" si="37"/>
        <v>0.97285046344502268</v>
      </c>
      <c r="C113" s="51">
        <f t="shared" si="37"/>
        <v>0.92477084773668317</v>
      </c>
      <c r="D113" s="51">
        <f t="shared" si="37"/>
        <v>1.0128545561612574</v>
      </c>
      <c r="E113" s="51">
        <f t="shared" si="37"/>
        <v>1.043007246906767</v>
      </c>
      <c r="F113" s="51">
        <f t="shared" si="37"/>
        <v>1.0635807584261148</v>
      </c>
      <c r="G113" s="51">
        <f t="shared" si="37"/>
        <v>1.0306386063888189</v>
      </c>
      <c r="H113" s="51">
        <f t="shared" si="37"/>
        <v>0.99209104337661891</v>
      </c>
      <c r="I113" s="51">
        <f t="shared" si="37"/>
        <v>0.97716459785630649</v>
      </c>
      <c r="J113" s="51">
        <f t="shared" si="37"/>
        <v>0.9654170663905195</v>
      </c>
      <c r="K113" s="52">
        <f t="shared" si="37"/>
        <v>0.94755123748985959</v>
      </c>
      <c r="L113" s="52">
        <f t="shared" si="37"/>
        <v>0.92868619207753911</v>
      </c>
      <c r="M113" s="52">
        <f t="shared" si="37"/>
        <v>0.94634835760454739</v>
      </c>
      <c r="N113" s="52">
        <f t="shared" si="37"/>
        <v>0.89619609892918339</v>
      </c>
      <c r="O113" s="52">
        <f t="shared" si="37"/>
        <v>0.91678606644892169</v>
      </c>
      <c r="P113" s="52">
        <f t="shared" si="36"/>
        <v>0.96322075488272274</v>
      </c>
      <c r="Q113" s="52">
        <f t="shared" si="36"/>
        <v>0.94858581021618504</v>
      </c>
      <c r="R113" s="52">
        <f t="shared" si="36"/>
        <v>0.91371768216504878</v>
      </c>
      <c r="S113" s="52">
        <f t="shared" si="36"/>
        <v>0.9273730411512533</v>
      </c>
      <c r="T113" s="53">
        <f t="shared" si="36"/>
        <v>0.94636247789420869</v>
      </c>
      <c r="U113" s="54">
        <f t="shared" si="36"/>
        <v>0.94112063167839333</v>
      </c>
      <c r="V113" s="55">
        <f t="shared" si="36"/>
        <v>0.92095754296546828</v>
      </c>
      <c r="W113" s="51">
        <f t="shared" si="36"/>
        <v>0.90490949378348229</v>
      </c>
      <c r="X113" s="51">
        <f t="shared" si="36"/>
        <v>0.89919119917241164</v>
      </c>
      <c r="Y113" s="51">
        <f t="shared" si="36"/>
        <v>0.8922590366379427</v>
      </c>
    </row>
    <row r="114" spans="1:25">
      <c r="A114" s="36" t="s">
        <v>20</v>
      </c>
      <c r="B114" s="51">
        <f t="shared" si="37"/>
        <v>0.28639386178970305</v>
      </c>
      <c r="C114" s="51">
        <f t="shared" si="37"/>
        <v>0.21379131768220402</v>
      </c>
      <c r="D114" s="51">
        <f t="shared" si="37"/>
        <v>0.19447980743488077</v>
      </c>
      <c r="E114" s="51">
        <f t="shared" si="37"/>
        <v>0.28825737955285324</v>
      </c>
      <c r="F114" s="51">
        <f t="shared" si="37"/>
        <v>0.27310366658975144</v>
      </c>
      <c r="G114" s="51">
        <f t="shared" si="37"/>
        <v>0.27551540496007626</v>
      </c>
      <c r="H114" s="51">
        <f t="shared" si="37"/>
        <v>0.31405206996909218</v>
      </c>
      <c r="I114" s="51">
        <f t="shared" si="37"/>
        <v>0.29555301166471704</v>
      </c>
      <c r="J114" s="51">
        <f t="shared" si="37"/>
        <v>0.33528814955315828</v>
      </c>
      <c r="K114" s="52">
        <f t="shared" si="37"/>
        <v>0.36238395478357688</v>
      </c>
      <c r="L114" s="52">
        <f t="shared" si="37"/>
        <v>0.39167050178158014</v>
      </c>
      <c r="M114" s="52">
        <f t="shared" si="37"/>
        <v>0.37232851484607671</v>
      </c>
      <c r="N114" s="52">
        <f t="shared" si="37"/>
        <v>0.40678630078207367</v>
      </c>
      <c r="O114" s="52">
        <f t="shared" si="37"/>
        <v>0.33949305567390403</v>
      </c>
      <c r="P114" s="52">
        <f t="shared" si="36"/>
        <v>0.21230382422666791</v>
      </c>
      <c r="Q114" s="52">
        <f t="shared" si="36"/>
        <v>0.29010956132229493</v>
      </c>
      <c r="R114" s="52">
        <f t="shared" si="36"/>
        <v>0.33836172129534597</v>
      </c>
      <c r="S114" s="52">
        <f t="shared" si="36"/>
        <v>0.3627255312124521</v>
      </c>
      <c r="T114" s="53">
        <f t="shared" si="36"/>
        <v>0.29963269588947677</v>
      </c>
      <c r="U114" s="54">
        <f t="shared" si="36"/>
        <v>0.3149676008314401</v>
      </c>
      <c r="V114" s="55">
        <f t="shared" si="36"/>
        <v>0.32305548303474368</v>
      </c>
      <c r="W114" s="51">
        <f t="shared" si="36"/>
        <v>0.34179028534503664</v>
      </c>
      <c r="X114" s="51">
        <f t="shared" si="36"/>
        <v>0.34548834995485095</v>
      </c>
      <c r="Y114" s="51">
        <f t="shared" si="36"/>
        <v>0.34472790339551113</v>
      </c>
    </row>
    <row r="115" spans="1:25">
      <c r="A115" s="42" t="s">
        <v>21</v>
      </c>
      <c r="B115" s="51">
        <f t="shared" si="37"/>
        <v>0.15694137253593185</v>
      </c>
      <c r="C115" s="51">
        <f t="shared" si="37"/>
        <v>2.7788806562526629E-2</v>
      </c>
      <c r="D115" s="51">
        <f t="shared" si="37"/>
        <v>2.1365908072831535E-2</v>
      </c>
      <c r="E115" s="51">
        <f t="shared" si="37"/>
        <v>0.19240170732412246</v>
      </c>
      <c r="F115" s="51">
        <f t="shared" si="37"/>
        <v>0.20505667998145868</v>
      </c>
      <c r="G115" s="51">
        <f t="shared" si="37"/>
        <v>0.20265325651915558</v>
      </c>
      <c r="H115" s="51">
        <f t="shared" si="37"/>
        <v>0.24718174672811616</v>
      </c>
      <c r="I115" s="51">
        <f t="shared" si="37"/>
        <v>0.2309329802615519</v>
      </c>
      <c r="J115" s="51">
        <f t="shared" si="37"/>
        <v>0.23788375561616815</v>
      </c>
      <c r="K115" s="52">
        <f t="shared" si="37"/>
        <v>0.2920934725516498</v>
      </c>
      <c r="L115" s="52">
        <f t="shared" si="37"/>
        <v>0.27908970407789901</v>
      </c>
      <c r="M115" s="52">
        <f t="shared" si="37"/>
        <v>0.21919812540565986</v>
      </c>
      <c r="N115" s="52">
        <f t="shared" si="37"/>
        <v>0.21063005429622134</v>
      </c>
      <c r="O115" s="52">
        <f t="shared" si="37"/>
        <v>0.11995888518656675</v>
      </c>
      <c r="P115" s="52">
        <f t="shared" si="36"/>
        <v>0.10637989470506388</v>
      </c>
      <c r="Q115" s="52">
        <f t="shared" si="36"/>
        <v>0.18791541279980778</v>
      </c>
      <c r="R115" s="52">
        <f t="shared" si="36"/>
        <v>0.21579601942801332</v>
      </c>
      <c r="S115" s="52">
        <f t="shared" si="36"/>
        <v>0.24580946108682189</v>
      </c>
      <c r="T115" s="53">
        <f t="shared" si="36"/>
        <v>0.2420265485632811</v>
      </c>
      <c r="U115" s="54">
        <f t="shared" si="36"/>
        <v>0.2306102823086329</v>
      </c>
      <c r="V115" s="55">
        <f t="shared" si="36"/>
        <v>0.24464637907162134</v>
      </c>
      <c r="W115" s="51">
        <f t="shared" si="36"/>
        <v>0.26526241214565194</v>
      </c>
      <c r="X115" s="51">
        <f t="shared" si="36"/>
        <v>0.27069790768431429</v>
      </c>
      <c r="Y115" s="51">
        <f t="shared" si="36"/>
        <v>0.2764068046130001</v>
      </c>
    </row>
    <row r="116" spans="1:25">
      <c r="A116" s="43" t="s">
        <v>7</v>
      </c>
      <c r="B116" s="51">
        <f t="shared" si="37"/>
        <v>-3.5042050460552664E-2</v>
      </c>
      <c r="C116" s="51">
        <f t="shared" si="37"/>
        <v>-4.8314356520907022E-2</v>
      </c>
      <c r="D116" s="51">
        <f t="shared" si="37"/>
        <v>-5.9351290403851814E-2</v>
      </c>
      <c r="E116" s="51">
        <f t="shared" si="37"/>
        <v>-3.9150208600614085E-2</v>
      </c>
      <c r="F116" s="51">
        <f t="shared" si="37"/>
        <v>-4.926089969780293E-2</v>
      </c>
      <c r="G116" s="51">
        <f t="shared" si="37"/>
        <v>-1.3225066726092026E-2</v>
      </c>
      <c r="H116" s="51">
        <f t="shared" si="37"/>
        <v>2.66601813594519E-3</v>
      </c>
      <c r="I116" s="51">
        <f t="shared" si="37"/>
        <v>6.5741677916298829E-3</v>
      </c>
      <c r="J116" s="51">
        <f t="shared" si="37"/>
        <v>1.2924932089269987E-2</v>
      </c>
      <c r="K116" s="52">
        <f t="shared" si="37"/>
        <v>7.2836164337360912E-2</v>
      </c>
      <c r="L116" s="52">
        <f t="shared" si="37"/>
        <v>4.1081005480137232E-2</v>
      </c>
      <c r="M116" s="52">
        <f t="shared" si="37"/>
        <v>4.5427958543822713E-2</v>
      </c>
      <c r="N116" s="52">
        <f t="shared" si="37"/>
        <v>4.2276453984707363E-2</v>
      </c>
      <c r="O116" s="52">
        <f t="shared" si="37"/>
        <v>2.4024147596298985E-2</v>
      </c>
      <c r="P116" s="52">
        <f t="shared" si="36"/>
        <v>3.0698516060352231E-3</v>
      </c>
      <c r="Q116" s="52">
        <f t="shared" si="36"/>
        <v>1.8454118445158436E-2</v>
      </c>
      <c r="R116" s="52">
        <f t="shared" si="36"/>
        <v>5.2617747730096628E-2</v>
      </c>
      <c r="S116" s="52">
        <f t="shared" si="36"/>
        <v>5.6636847269056524E-2</v>
      </c>
      <c r="T116" s="53">
        <f t="shared" si="36"/>
        <v>3.5933384917430408E-2</v>
      </c>
      <c r="U116" s="54">
        <f t="shared" si="36"/>
        <v>2.3066614944438246E-2</v>
      </c>
      <c r="V116" s="55">
        <f t="shared" si="36"/>
        <v>3.4870670614784056E-2</v>
      </c>
      <c r="W116" s="51">
        <f>W35/W$23</f>
        <v>5.131955770322149E-2</v>
      </c>
      <c r="X116" s="51">
        <f t="shared" si="36"/>
        <v>5.2144029526869591E-2</v>
      </c>
      <c r="Y116" s="51">
        <f t="shared" si="36"/>
        <v>5.3126566487551735E-2</v>
      </c>
    </row>
    <row r="117" spans="1:25">
      <c r="A117" s="43" t="s">
        <v>8</v>
      </c>
      <c r="B117" s="51">
        <f t="shared" si="37"/>
        <v>0.19198342299648452</v>
      </c>
      <c r="C117" s="51">
        <f t="shared" si="37"/>
        <v>7.610316308343365E-2</v>
      </c>
      <c r="D117" s="51">
        <f t="shared" si="37"/>
        <v>8.0717198476683349E-2</v>
      </c>
      <c r="E117" s="51">
        <f t="shared" si="37"/>
        <v>0.23155191592473653</v>
      </c>
      <c r="F117" s="51">
        <f t="shared" si="37"/>
        <v>0.25431757967926161</v>
      </c>
      <c r="G117" s="51">
        <f t="shared" si="37"/>
        <v>0.21587832324524758</v>
      </c>
      <c r="H117" s="51">
        <f t="shared" si="37"/>
        <v>0.24451572859217097</v>
      </c>
      <c r="I117" s="51">
        <f t="shared" si="37"/>
        <v>0.22435881246992201</v>
      </c>
      <c r="J117" s="51">
        <f t="shared" si="37"/>
        <v>0.22495882352689817</v>
      </c>
      <c r="K117" s="52">
        <f t="shared" si="37"/>
        <v>0.2192573082142889</v>
      </c>
      <c r="L117" s="52">
        <f t="shared" si="37"/>
        <v>0.23800869859776178</v>
      </c>
      <c r="M117" s="52">
        <f t="shared" si="37"/>
        <v>0.17377016686183713</v>
      </c>
      <c r="N117" s="52">
        <f t="shared" si="37"/>
        <v>0.16835360031151397</v>
      </c>
      <c r="O117" s="52">
        <f t="shared" si="37"/>
        <v>9.5934737590267757E-2</v>
      </c>
      <c r="P117" s="52">
        <f t="shared" si="36"/>
        <v>0.10331004309902866</v>
      </c>
      <c r="Q117" s="52">
        <f t="shared" si="36"/>
        <v>0.16946129435464935</v>
      </c>
      <c r="R117" s="52">
        <f t="shared" si="36"/>
        <v>0.16317827169791671</v>
      </c>
      <c r="S117" s="52">
        <f t="shared" si="36"/>
        <v>0.18917261381776534</v>
      </c>
      <c r="T117" s="53">
        <f t="shared" si="36"/>
        <v>0.20609316364585067</v>
      </c>
      <c r="U117" s="54">
        <f t="shared" si="36"/>
        <v>0.20754366736419466</v>
      </c>
      <c r="V117" s="55">
        <f t="shared" si="36"/>
        <v>0.2097757084568373</v>
      </c>
      <c r="W117" s="51">
        <f t="shared" si="36"/>
        <v>0.21394285444243044</v>
      </c>
      <c r="X117" s="51">
        <f t="shared" si="36"/>
        <v>0.21855387815744468</v>
      </c>
      <c r="Y117" s="51">
        <f t="shared" si="36"/>
        <v>0.22328023812544837</v>
      </c>
    </row>
    <row r="118" spans="1:25">
      <c r="A118" s="66" t="s">
        <v>22</v>
      </c>
      <c r="B118" s="67">
        <f t="shared" si="37"/>
        <v>0.1294524892537712</v>
      </c>
      <c r="C118" s="67">
        <f t="shared" si="37"/>
        <v>0.18600251111967739</v>
      </c>
      <c r="D118" s="67">
        <f t="shared" si="37"/>
        <v>0.17311389936204924</v>
      </c>
      <c r="E118" s="67">
        <f t="shared" si="37"/>
        <v>9.5855672228730787E-2</v>
      </c>
      <c r="F118" s="67">
        <f t="shared" si="37"/>
        <v>6.8046986608292767E-2</v>
      </c>
      <c r="G118" s="67">
        <f t="shared" si="37"/>
        <v>7.2862148440920663E-2</v>
      </c>
      <c r="H118" s="67">
        <f t="shared" si="37"/>
        <v>6.687032324097604E-2</v>
      </c>
      <c r="I118" s="67">
        <f t="shared" si="37"/>
        <v>6.4620031403165093E-2</v>
      </c>
      <c r="J118" s="67">
        <f t="shared" si="37"/>
        <v>9.7404393936990172E-2</v>
      </c>
      <c r="K118" s="67">
        <f t="shared" si="37"/>
        <v>7.0290482231927076E-2</v>
      </c>
      <c r="L118" s="67">
        <f t="shared" si="37"/>
        <v>0.11258079770368111</v>
      </c>
      <c r="M118" s="67">
        <f t="shared" si="37"/>
        <v>0.15313038944041688</v>
      </c>
      <c r="N118" s="67">
        <f t="shared" si="37"/>
        <v>0.19615624648585234</v>
      </c>
      <c r="O118" s="67">
        <f t="shared" si="37"/>
        <v>0.21953417048733728</v>
      </c>
      <c r="P118" s="67">
        <f t="shared" si="37"/>
        <v>0.105923929521604</v>
      </c>
      <c r="Q118" s="67">
        <f t="shared" si="37"/>
        <v>0.10219414852248711</v>
      </c>
      <c r="R118" s="67">
        <f t="shared" ref="R118:Y118" si="38">R37/R$23</f>
        <v>0.12256570186733265</v>
      </c>
      <c r="S118" s="67">
        <f t="shared" si="38"/>
        <v>0.1169160701256302</v>
      </c>
      <c r="T118" s="68">
        <f t="shared" si="38"/>
        <v>5.7606147326195678E-2</v>
      </c>
      <c r="U118" s="69">
        <f t="shared" si="38"/>
        <v>8.4357318522807145E-2</v>
      </c>
      <c r="V118" s="70">
        <f t="shared" si="38"/>
        <v>7.840910396312234E-2</v>
      </c>
      <c r="W118" s="67">
        <f t="shared" si="38"/>
        <v>7.6527873199384727E-2</v>
      </c>
      <c r="X118" s="67">
        <f t="shared" si="38"/>
        <v>7.4790442270536717E-2</v>
      </c>
      <c r="Y118" s="67">
        <f t="shared" si="38"/>
        <v>6.8321098782510983E-2</v>
      </c>
    </row>
    <row r="119" spans="1:25">
      <c r="A119" s="11"/>
      <c r="B119" s="11"/>
      <c r="C119" s="11"/>
      <c r="D119" s="11"/>
      <c r="E119" s="11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</row>
  </sheetData>
  <pageMargins left="0.51181102362204722" right="0.51181102362204722" top="0.78740157480314965" bottom="0.43307086614173229" header="0.47244094488188981" footer="0.31496062992125984"/>
  <pageSetup paperSize="9" scale="83" fitToHeight="2" orientation="portrait" r:id="rId1"/>
  <headerFooter alignWithMargins="0"/>
  <rowBreaks count="1" manualBreakCount="1">
    <brk id="57" max="2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NatAcc</vt:lpstr>
      <vt:lpstr>NatAcc!Print_Area</vt:lpstr>
      <vt:lpstr>NatAcc!Print_Titles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Manana Gedevanishvili</dc:creator>
  <cp:lastModifiedBy>Manana Gedevanishvili</cp:lastModifiedBy>
  <dcterms:created xsi:type="dcterms:W3CDTF">2015-02-13T14:01:04Z</dcterms:created>
  <dcterms:modified xsi:type="dcterms:W3CDTF">2015-02-13T14:01:04Z</dcterms:modified>
</cp:coreProperties>
</file>