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5075" windowHeight="12060"/>
  </bookViews>
  <sheets>
    <sheet name="Budget" sheetId="1" r:id="rId1"/>
  </sheets>
  <externalReferences>
    <externalReference r:id="rId2"/>
  </externalReferences>
  <definedNames>
    <definedName name="_xlnm.Print_Area" localSheetId="0">Budget!$A$1:$Y$127</definedName>
    <definedName name="_xlnm.Print_Titles" localSheetId="0">Budget!$4:$7</definedName>
  </definedNames>
  <calcPr calcId="145621"/>
</workbook>
</file>

<file path=xl/calcChain.xml><?xml version="1.0" encoding="utf-8"?>
<calcChain xmlns="http://schemas.openxmlformats.org/spreadsheetml/2006/main">
  <c r="Q70" i="1" l="1"/>
  <c r="I69" i="1"/>
  <c r="Y68" i="1"/>
  <c r="X68" i="1"/>
  <c r="W68" i="1"/>
  <c r="V68" i="1"/>
  <c r="U68" i="1"/>
  <c r="T68" i="1"/>
  <c r="S68" i="1"/>
  <c r="S73" i="1" s="1"/>
  <c r="R68" i="1"/>
  <c r="Q68" i="1"/>
  <c r="P68" i="1"/>
  <c r="O68" i="1"/>
  <c r="N68" i="1"/>
  <c r="M68" i="1"/>
  <c r="L68" i="1"/>
  <c r="K68" i="1"/>
  <c r="K73" i="1" s="1"/>
  <c r="J68" i="1"/>
  <c r="I68" i="1"/>
  <c r="H68" i="1"/>
  <c r="H73" i="1" s="1"/>
  <c r="G68" i="1"/>
  <c r="F68" i="1"/>
  <c r="E68" i="1"/>
  <c r="D68" i="1"/>
  <c r="C68" i="1"/>
  <c r="C73" i="1" s="1"/>
  <c r="B68" i="1"/>
  <c r="I67" i="1"/>
  <c r="I72" i="1" s="1"/>
  <c r="L66" i="1"/>
  <c r="Y64" i="1"/>
  <c r="Y69" i="1" s="1"/>
  <c r="X64" i="1"/>
  <c r="X69" i="1" s="1"/>
  <c r="W64" i="1"/>
  <c r="V64" i="1"/>
  <c r="U64" i="1"/>
  <c r="T64" i="1"/>
  <c r="S64" i="1"/>
  <c r="R64" i="1"/>
  <c r="Q64" i="1"/>
  <c r="Q69" i="1" s="1"/>
  <c r="P64" i="1"/>
  <c r="P70" i="1" s="1"/>
  <c r="O64" i="1"/>
  <c r="N64" i="1"/>
  <c r="M64" i="1"/>
  <c r="L64" i="1"/>
  <c r="K64" i="1"/>
  <c r="J64" i="1"/>
  <c r="I64" i="1"/>
  <c r="I70" i="1" s="1"/>
  <c r="H64" i="1"/>
  <c r="H69" i="1" s="1"/>
  <c r="G64" i="1"/>
  <c r="F64" i="1"/>
  <c r="E64" i="1"/>
  <c r="D64" i="1"/>
  <c r="C64" i="1"/>
  <c r="B64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1" i="1"/>
  <c r="Y120" i="1" s="1"/>
  <c r="X51" i="1"/>
  <c r="X120" i="1" s="1"/>
  <c r="W51" i="1"/>
  <c r="W120" i="1" s="1"/>
  <c r="V51" i="1"/>
  <c r="V120" i="1" s="1"/>
  <c r="U51" i="1"/>
  <c r="U120" i="1" s="1"/>
  <c r="T51" i="1"/>
  <c r="T120" i="1" s="1"/>
  <c r="S51" i="1"/>
  <c r="S120" i="1" s="1"/>
  <c r="R51" i="1"/>
  <c r="R120" i="1" s="1"/>
  <c r="Q51" i="1"/>
  <c r="Q120" i="1" s="1"/>
  <c r="P51" i="1"/>
  <c r="P120" i="1" s="1"/>
  <c r="O51" i="1"/>
  <c r="O120" i="1" s="1"/>
  <c r="N51" i="1"/>
  <c r="N120" i="1" s="1"/>
  <c r="M51" i="1"/>
  <c r="M120" i="1" s="1"/>
  <c r="L51" i="1"/>
  <c r="L120" i="1" s="1"/>
  <c r="K51" i="1"/>
  <c r="K120" i="1" s="1"/>
  <c r="J51" i="1"/>
  <c r="J120" i="1" s="1"/>
  <c r="I51" i="1"/>
  <c r="I120" i="1" s="1"/>
  <c r="H51" i="1"/>
  <c r="H120" i="1" s="1"/>
  <c r="G51" i="1"/>
  <c r="G120" i="1" s="1"/>
  <c r="F51" i="1"/>
  <c r="F120" i="1" s="1"/>
  <c r="E51" i="1"/>
  <c r="E120" i="1" s="1"/>
  <c r="D51" i="1"/>
  <c r="D120" i="1" s="1"/>
  <c r="C51" i="1"/>
  <c r="C120" i="1" s="1"/>
  <c r="B51" i="1"/>
  <c r="B120" i="1" s="1"/>
  <c r="Y50" i="1"/>
  <c r="Y119" i="1" s="1"/>
  <c r="X50" i="1"/>
  <c r="X119" i="1" s="1"/>
  <c r="W50" i="1"/>
  <c r="W119" i="1" s="1"/>
  <c r="V50" i="1"/>
  <c r="V119" i="1" s="1"/>
  <c r="U50" i="1"/>
  <c r="U119" i="1" s="1"/>
  <c r="T50" i="1"/>
  <c r="T119" i="1" s="1"/>
  <c r="S50" i="1"/>
  <c r="S119" i="1" s="1"/>
  <c r="R50" i="1"/>
  <c r="R119" i="1" s="1"/>
  <c r="Q50" i="1"/>
  <c r="Q119" i="1" s="1"/>
  <c r="P50" i="1"/>
  <c r="P119" i="1" s="1"/>
  <c r="O50" i="1"/>
  <c r="O119" i="1" s="1"/>
  <c r="N50" i="1"/>
  <c r="N119" i="1" s="1"/>
  <c r="M50" i="1"/>
  <c r="M119" i="1" s="1"/>
  <c r="L50" i="1"/>
  <c r="L119" i="1" s="1"/>
  <c r="K50" i="1"/>
  <c r="K119" i="1" s="1"/>
  <c r="J50" i="1"/>
  <c r="J119" i="1" s="1"/>
  <c r="I50" i="1"/>
  <c r="I119" i="1" s="1"/>
  <c r="H50" i="1"/>
  <c r="H119" i="1" s="1"/>
  <c r="G50" i="1"/>
  <c r="G119" i="1" s="1"/>
  <c r="F50" i="1"/>
  <c r="F119" i="1" s="1"/>
  <c r="E50" i="1"/>
  <c r="E119" i="1" s="1"/>
  <c r="D50" i="1"/>
  <c r="D119" i="1" s="1"/>
  <c r="C50" i="1"/>
  <c r="C119" i="1" s="1"/>
  <c r="B50" i="1"/>
  <c r="B119" i="1" s="1"/>
  <c r="Y49" i="1"/>
  <c r="Y118" i="1" s="1"/>
  <c r="W49" i="1"/>
  <c r="W118" i="1" s="1"/>
  <c r="V49" i="1"/>
  <c r="V118" i="1" s="1"/>
  <c r="U49" i="1"/>
  <c r="U118" i="1" s="1"/>
  <c r="T49" i="1"/>
  <c r="T118" i="1" s="1"/>
  <c r="S49" i="1"/>
  <c r="S118" i="1" s="1"/>
  <c r="R49" i="1"/>
  <c r="R118" i="1" s="1"/>
  <c r="Q49" i="1"/>
  <c r="Q118" i="1" s="1"/>
  <c r="P49" i="1"/>
  <c r="P118" i="1" s="1"/>
  <c r="O49" i="1"/>
  <c r="O118" i="1" s="1"/>
  <c r="N49" i="1"/>
  <c r="N118" i="1" s="1"/>
  <c r="M49" i="1"/>
  <c r="M118" i="1" s="1"/>
  <c r="L49" i="1"/>
  <c r="L118" i="1" s="1"/>
  <c r="K49" i="1"/>
  <c r="K118" i="1" s="1"/>
  <c r="J49" i="1"/>
  <c r="J118" i="1" s="1"/>
  <c r="I49" i="1"/>
  <c r="I118" i="1" s="1"/>
  <c r="H49" i="1"/>
  <c r="H118" i="1" s="1"/>
  <c r="G49" i="1"/>
  <c r="G118" i="1" s="1"/>
  <c r="F49" i="1"/>
  <c r="F118" i="1" s="1"/>
  <c r="E49" i="1"/>
  <c r="E118" i="1" s="1"/>
  <c r="D49" i="1"/>
  <c r="D118" i="1" s="1"/>
  <c r="C49" i="1"/>
  <c r="C118" i="1" s="1"/>
  <c r="B49" i="1"/>
  <c r="B118" i="1" s="1"/>
  <c r="Y48" i="1"/>
  <c r="Y117" i="1" s="1"/>
  <c r="X48" i="1"/>
  <c r="X117" i="1" s="1"/>
  <c r="W48" i="1"/>
  <c r="V48" i="1"/>
  <c r="U48" i="1"/>
  <c r="T48" i="1"/>
  <c r="T117" i="1" s="1"/>
  <c r="S48" i="1"/>
  <c r="R48" i="1"/>
  <c r="Q48" i="1"/>
  <c r="Q117" i="1" s="1"/>
  <c r="P48" i="1"/>
  <c r="P117" i="1" s="1"/>
  <c r="O48" i="1"/>
  <c r="N48" i="1"/>
  <c r="M48" i="1"/>
  <c r="L48" i="1"/>
  <c r="L117" i="1" s="1"/>
  <c r="K48" i="1"/>
  <c r="J48" i="1"/>
  <c r="I48" i="1"/>
  <c r="I117" i="1" s="1"/>
  <c r="H48" i="1"/>
  <c r="H117" i="1" s="1"/>
  <c r="G48" i="1"/>
  <c r="F48" i="1"/>
  <c r="E48" i="1"/>
  <c r="D48" i="1"/>
  <c r="D117" i="1" s="1"/>
  <c r="C48" i="1"/>
  <c r="B48" i="1"/>
  <c r="Y47" i="1"/>
  <c r="Y116" i="1" s="1"/>
  <c r="X47" i="1"/>
  <c r="X116" i="1" s="1"/>
  <c r="W47" i="1"/>
  <c r="W116" i="1" s="1"/>
  <c r="V47" i="1"/>
  <c r="V116" i="1" s="1"/>
  <c r="U47" i="1"/>
  <c r="U116" i="1" s="1"/>
  <c r="T47" i="1"/>
  <c r="T116" i="1" s="1"/>
  <c r="S47" i="1"/>
  <c r="S116" i="1" s="1"/>
  <c r="R47" i="1"/>
  <c r="R116" i="1" s="1"/>
  <c r="Q47" i="1"/>
  <c r="Q116" i="1" s="1"/>
  <c r="P47" i="1"/>
  <c r="P116" i="1" s="1"/>
  <c r="O47" i="1"/>
  <c r="O116" i="1" s="1"/>
  <c r="N47" i="1"/>
  <c r="N116" i="1" s="1"/>
  <c r="M47" i="1"/>
  <c r="M116" i="1" s="1"/>
  <c r="L47" i="1"/>
  <c r="L116" i="1" s="1"/>
  <c r="K47" i="1"/>
  <c r="K116" i="1" s="1"/>
  <c r="J47" i="1"/>
  <c r="J116" i="1" s="1"/>
  <c r="I47" i="1"/>
  <c r="I116" i="1" s="1"/>
  <c r="H47" i="1"/>
  <c r="H116" i="1" s="1"/>
  <c r="G47" i="1"/>
  <c r="G116" i="1" s="1"/>
  <c r="F47" i="1"/>
  <c r="F116" i="1" s="1"/>
  <c r="E47" i="1"/>
  <c r="E116" i="1" s="1"/>
  <c r="D47" i="1"/>
  <c r="D116" i="1" s="1"/>
  <c r="C47" i="1"/>
  <c r="C116" i="1" s="1"/>
  <c r="B47" i="1"/>
  <c r="B116" i="1" s="1"/>
  <c r="Y46" i="1"/>
  <c r="Y115" i="1" s="1"/>
  <c r="X46" i="1"/>
  <c r="X115" i="1" s="1"/>
  <c r="W46" i="1"/>
  <c r="W115" i="1" s="1"/>
  <c r="V46" i="1"/>
  <c r="V115" i="1" s="1"/>
  <c r="U46" i="1"/>
  <c r="U115" i="1" s="1"/>
  <c r="T46" i="1"/>
  <c r="T115" i="1" s="1"/>
  <c r="S46" i="1"/>
  <c r="S115" i="1" s="1"/>
  <c r="R46" i="1"/>
  <c r="R115" i="1" s="1"/>
  <c r="Q46" i="1"/>
  <c r="Q115" i="1" s="1"/>
  <c r="O46" i="1"/>
  <c r="O115" i="1" s="1"/>
  <c r="N46" i="1"/>
  <c r="N115" i="1" s="1"/>
  <c r="M46" i="1"/>
  <c r="M115" i="1" s="1"/>
  <c r="L46" i="1"/>
  <c r="L115" i="1" s="1"/>
  <c r="K46" i="1"/>
  <c r="K115" i="1" s="1"/>
  <c r="J46" i="1"/>
  <c r="J115" i="1" s="1"/>
  <c r="I46" i="1"/>
  <c r="I115" i="1" s="1"/>
  <c r="H46" i="1"/>
  <c r="H115" i="1" s="1"/>
  <c r="G46" i="1"/>
  <c r="G115" i="1" s="1"/>
  <c r="F46" i="1"/>
  <c r="F115" i="1" s="1"/>
  <c r="E46" i="1"/>
  <c r="E115" i="1" s="1"/>
  <c r="D46" i="1"/>
  <c r="D115" i="1" s="1"/>
  <c r="C46" i="1"/>
  <c r="C115" i="1" s="1"/>
  <c r="B46" i="1"/>
  <c r="B115" i="1" s="1"/>
  <c r="Y45" i="1"/>
  <c r="Y114" i="1" s="1"/>
  <c r="X45" i="1"/>
  <c r="X114" i="1" s="1"/>
  <c r="W45" i="1"/>
  <c r="W114" i="1" s="1"/>
  <c r="V45" i="1"/>
  <c r="V114" i="1" s="1"/>
  <c r="U45" i="1"/>
  <c r="U114" i="1" s="1"/>
  <c r="T45" i="1"/>
  <c r="T114" i="1" s="1"/>
  <c r="S45" i="1"/>
  <c r="S114" i="1" s="1"/>
  <c r="R45" i="1"/>
  <c r="R114" i="1" s="1"/>
  <c r="Q45" i="1"/>
  <c r="Q114" i="1" s="1"/>
  <c r="P45" i="1"/>
  <c r="P114" i="1" s="1"/>
  <c r="O45" i="1"/>
  <c r="O114" i="1" s="1"/>
  <c r="N45" i="1"/>
  <c r="N114" i="1" s="1"/>
  <c r="M45" i="1"/>
  <c r="M114" i="1" s="1"/>
  <c r="L45" i="1"/>
  <c r="L114" i="1" s="1"/>
  <c r="K45" i="1"/>
  <c r="K114" i="1" s="1"/>
  <c r="J45" i="1"/>
  <c r="J114" i="1" s="1"/>
  <c r="I45" i="1"/>
  <c r="I114" i="1" s="1"/>
  <c r="H45" i="1"/>
  <c r="H114" i="1" s="1"/>
  <c r="G45" i="1"/>
  <c r="G114" i="1" s="1"/>
  <c r="F45" i="1"/>
  <c r="F114" i="1" s="1"/>
  <c r="E45" i="1"/>
  <c r="E114" i="1" s="1"/>
  <c r="D45" i="1"/>
  <c r="D114" i="1" s="1"/>
  <c r="C45" i="1"/>
  <c r="C114" i="1" s="1"/>
  <c r="B45" i="1"/>
  <c r="B114" i="1" s="1"/>
  <c r="Y44" i="1"/>
  <c r="Y113" i="1" s="1"/>
  <c r="X44" i="1"/>
  <c r="X113" i="1" s="1"/>
  <c r="W44" i="1"/>
  <c r="W113" i="1" s="1"/>
  <c r="V44" i="1"/>
  <c r="V113" i="1" s="1"/>
  <c r="U44" i="1"/>
  <c r="U113" i="1" s="1"/>
  <c r="T44" i="1"/>
  <c r="T113" i="1" s="1"/>
  <c r="S44" i="1"/>
  <c r="S113" i="1" s="1"/>
  <c r="R44" i="1"/>
  <c r="R113" i="1" s="1"/>
  <c r="Q44" i="1"/>
  <c r="Q113" i="1" s="1"/>
  <c r="P44" i="1"/>
  <c r="P113" i="1" s="1"/>
  <c r="O44" i="1"/>
  <c r="O113" i="1" s="1"/>
  <c r="N44" i="1"/>
  <c r="N113" i="1" s="1"/>
  <c r="M44" i="1"/>
  <c r="M113" i="1" s="1"/>
  <c r="L44" i="1"/>
  <c r="L113" i="1" s="1"/>
  <c r="K44" i="1"/>
  <c r="K113" i="1" s="1"/>
  <c r="J44" i="1"/>
  <c r="J113" i="1" s="1"/>
  <c r="I44" i="1"/>
  <c r="I113" i="1" s="1"/>
  <c r="H44" i="1"/>
  <c r="H113" i="1" s="1"/>
  <c r="G44" i="1"/>
  <c r="G113" i="1" s="1"/>
  <c r="F44" i="1"/>
  <c r="F113" i="1" s="1"/>
  <c r="E44" i="1"/>
  <c r="E113" i="1" s="1"/>
  <c r="D44" i="1"/>
  <c r="D113" i="1" s="1"/>
  <c r="C44" i="1"/>
  <c r="C113" i="1" s="1"/>
  <c r="B44" i="1"/>
  <c r="B113" i="1" s="1"/>
  <c r="Y43" i="1"/>
  <c r="Y112" i="1" s="1"/>
  <c r="X43" i="1"/>
  <c r="X112" i="1" s="1"/>
  <c r="W43" i="1"/>
  <c r="W112" i="1" s="1"/>
  <c r="V43" i="1"/>
  <c r="V112" i="1" s="1"/>
  <c r="U43" i="1"/>
  <c r="U112" i="1" s="1"/>
  <c r="T43" i="1"/>
  <c r="T112" i="1" s="1"/>
  <c r="S43" i="1"/>
  <c r="S112" i="1" s="1"/>
  <c r="R43" i="1"/>
  <c r="R112" i="1" s="1"/>
  <c r="Q43" i="1"/>
  <c r="Q112" i="1" s="1"/>
  <c r="P43" i="1"/>
  <c r="P112" i="1" s="1"/>
  <c r="O43" i="1"/>
  <c r="O112" i="1" s="1"/>
  <c r="N43" i="1"/>
  <c r="N112" i="1" s="1"/>
  <c r="M43" i="1"/>
  <c r="M112" i="1" s="1"/>
  <c r="L43" i="1"/>
  <c r="L112" i="1" s="1"/>
  <c r="K43" i="1"/>
  <c r="K112" i="1" s="1"/>
  <c r="J43" i="1"/>
  <c r="J112" i="1" s="1"/>
  <c r="I43" i="1"/>
  <c r="I112" i="1" s="1"/>
  <c r="H43" i="1"/>
  <c r="H112" i="1" s="1"/>
  <c r="G43" i="1"/>
  <c r="G112" i="1" s="1"/>
  <c r="F43" i="1"/>
  <c r="F112" i="1" s="1"/>
  <c r="E43" i="1"/>
  <c r="E112" i="1" s="1"/>
  <c r="D43" i="1"/>
  <c r="D112" i="1" s="1"/>
  <c r="C43" i="1"/>
  <c r="C112" i="1" s="1"/>
  <c r="B43" i="1"/>
  <c r="B112" i="1" s="1"/>
  <c r="Y42" i="1"/>
  <c r="Y111" i="1" s="1"/>
  <c r="X42" i="1"/>
  <c r="X111" i="1" s="1"/>
  <c r="W42" i="1"/>
  <c r="W111" i="1" s="1"/>
  <c r="V42" i="1"/>
  <c r="V111" i="1" s="1"/>
  <c r="U42" i="1"/>
  <c r="U111" i="1" s="1"/>
  <c r="T42" i="1"/>
  <c r="T111" i="1" s="1"/>
  <c r="S42" i="1"/>
  <c r="S111" i="1" s="1"/>
  <c r="R42" i="1"/>
  <c r="R111" i="1" s="1"/>
  <c r="Q42" i="1"/>
  <c r="Q111" i="1" s="1"/>
  <c r="P42" i="1"/>
  <c r="P111" i="1" s="1"/>
  <c r="O42" i="1"/>
  <c r="O111" i="1" s="1"/>
  <c r="N42" i="1"/>
  <c r="N111" i="1" s="1"/>
  <c r="M42" i="1"/>
  <c r="M111" i="1" s="1"/>
  <c r="L42" i="1"/>
  <c r="L111" i="1" s="1"/>
  <c r="K42" i="1"/>
  <c r="K111" i="1" s="1"/>
  <c r="J42" i="1"/>
  <c r="J111" i="1" s="1"/>
  <c r="I42" i="1"/>
  <c r="I111" i="1" s="1"/>
  <c r="H42" i="1"/>
  <c r="H111" i="1" s="1"/>
  <c r="G42" i="1"/>
  <c r="G111" i="1" s="1"/>
  <c r="F42" i="1"/>
  <c r="F111" i="1" s="1"/>
  <c r="E42" i="1"/>
  <c r="E111" i="1" s="1"/>
  <c r="D42" i="1"/>
  <c r="D111" i="1" s="1"/>
  <c r="C42" i="1"/>
  <c r="C111" i="1" s="1"/>
  <c r="B42" i="1"/>
  <c r="B111" i="1" s="1"/>
  <c r="Y41" i="1"/>
  <c r="Y110" i="1" s="1"/>
  <c r="W41" i="1"/>
  <c r="W110" i="1" s="1"/>
  <c r="V41" i="1"/>
  <c r="V110" i="1" s="1"/>
  <c r="U41" i="1"/>
  <c r="U110" i="1" s="1"/>
  <c r="T41" i="1"/>
  <c r="T110" i="1" s="1"/>
  <c r="S41" i="1"/>
  <c r="S110" i="1" s="1"/>
  <c r="R41" i="1"/>
  <c r="R110" i="1" s="1"/>
  <c r="Q41" i="1"/>
  <c r="Q110" i="1" s="1"/>
  <c r="O41" i="1"/>
  <c r="O110" i="1" s="1"/>
  <c r="N41" i="1"/>
  <c r="N110" i="1" s="1"/>
  <c r="M41" i="1"/>
  <c r="M110" i="1" s="1"/>
  <c r="L41" i="1"/>
  <c r="L110" i="1" s="1"/>
  <c r="K41" i="1"/>
  <c r="K110" i="1" s="1"/>
  <c r="J41" i="1"/>
  <c r="J110" i="1" s="1"/>
  <c r="I41" i="1"/>
  <c r="I110" i="1" s="1"/>
  <c r="H41" i="1"/>
  <c r="H110" i="1" s="1"/>
  <c r="G41" i="1"/>
  <c r="G110" i="1" s="1"/>
  <c r="F41" i="1"/>
  <c r="F110" i="1" s="1"/>
  <c r="E41" i="1"/>
  <c r="E110" i="1" s="1"/>
  <c r="D41" i="1"/>
  <c r="D110" i="1" s="1"/>
  <c r="C41" i="1"/>
  <c r="C110" i="1" s="1"/>
  <c r="B41" i="1"/>
  <c r="B110" i="1" s="1"/>
  <c r="Y40" i="1"/>
  <c r="Y109" i="1" s="1"/>
  <c r="X40" i="1"/>
  <c r="X109" i="1" s="1"/>
  <c r="W40" i="1"/>
  <c r="W109" i="1" s="1"/>
  <c r="V40" i="1"/>
  <c r="V109" i="1" s="1"/>
  <c r="U40" i="1"/>
  <c r="U109" i="1" s="1"/>
  <c r="T40" i="1"/>
  <c r="T109" i="1" s="1"/>
  <c r="S40" i="1"/>
  <c r="S109" i="1" s="1"/>
  <c r="R40" i="1"/>
  <c r="R109" i="1" s="1"/>
  <c r="Q40" i="1"/>
  <c r="Q109" i="1" s="1"/>
  <c r="P40" i="1"/>
  <c r="P109" i="1" s="1"/>
  <c r="O40" i="1"/>
  <c r="O109" i="1" s="1"/>
  <c r="N40" i="1"/>
  <c r="N109" i="1" s="1"/>
  <c r="M40" i="1"/>
  <c r="M109" i="1" s="1"/>
  <c r="L40" i="1"/>
  <c r="L109" i="1" s="1"/>
  <c r="K40" i="1"/>
  <c r="K109" i="1" s="1"/>
  <c r="J40" i="1"/>
  <c r="J109" i="1" s="1"/>
  <c r="I40" i="1"/>
  <c r="I109" i="1" s="1"/>
  <c r="H40" i="1"/>
  <c r="H109" i="1" s="1"/>
  <c r="G40" i="1"/>
  <c r="G109" i="1" s="1"/>
  <c r="F40" i="1"/>
  <c r="F109" i="1" s="1"/>
  <c r="E40" i="1"/>
  <c r="E109" i="1" s="1"/>
  <c r="D40" i="1"/>
  <c r="D109" i="1" s="1"/>
  <c r="C40" i="1"/>
  <c r="C109" i="1" s="1"/>
  <c r="B40" i="1"/>
  <c r="B109" i="1" s="1"/>
  <c r="Y39" i="1"/>
  <c r="Y108" i="1" s="1"/>
  <c r="X39" i="1"/>
  <c r="X108" i="1" s="1"/>
  <c r="W39" i="1"/>
  <c r="W108" i="1" s="1"/>
  <c r="V39" i="1"/>
  <c r="V108" i="1" s="1"/>
  <c r="U39" i="1"/>
  <c r="U108" i="1" s="1"/>
  <c r="T39" i="1"/>
  <c r="T108" i="1" s="1"/>
  <c r="S39" i="1"/>
  <c r="S108" i="1" s="1"/>
  <c r="R39" i="1"/>
  <c r="R108" i="1" s="1"/>
  <c r="Q39" i="1"/>
  <c r="Q108" i="1" s="1"/>
  <c r="P39" i="1"/>
  <c r="P108" i="1" s="1"/>
  <c r="O39" i="1"/>
  <c r="O108" i="1" s="1"/>
  <c r="N39" i="1"/>
  <c r="N108" i="1" s="1"/>
  <c r="M39" i="1"/>
  <c r="M108" i="1" s="1"/>
  <c r="L39" i="1"/>
  <c r="L108" i="1" s="1"/>
  <c r="K39" i="1"/>
  <c r="K108" i="1" s="1"/>
  <c r="J39" i="1"/>
  <c r="J108" i="1" s="1"/>
  <c r="I39" i="1"/>
  <c r="I108" i="1" s="1"/>
  <c r="H39" i="1"/>
  <c r="H108" i="1" s="1"/>
  <c r="G39" i="1"/>
  <c r="G108" i="1" s="1"/>
  <c r="F39" i="1"/>
  <c r="F108" i="1" s="1"/>
  <c r="E39" i="1"/>
  <c r="E108" i="1" s="1"/>
  <c r="D39" i="1"/>
  <c r="D108" i="1" s="1"/>
  <c r="C39" i="1"/>
  <c r="C108" i="1" s="1"/>
  <c r="B39" i="1"/>
  <c r="B108" i="1" s="1"/>
  <c r="Y38" i="1"/>
  <c r="Y107" i="1" s="1"/>
  <c r="X38" i="1"/>
  <c r="X107" i="1" s="1"/>
  <c r="W38" i="1"/>
  <c r="W107" i="1" s="1"/>
  <c r="V38" i="1"/>
  <c r="V107" i="1" s="1"/>
  <c r="U38" i="1"/>
  <c r="U107" i="1" s="1"/>
  <c r="T38" i="1"/>
  <c r="T107" i="1" s="1"/>
  <c r="S38" i="1"/>
  <c r="S107" i="1" s="1"/>
  <c r="R38" i="1"/>
  <c r="R107" i="1" s="1"/>
  <c r="Q38" i="1"/>
  <c r="Q107" i="1" s="1"/>
  <c r="P38" i="1"/>
  <c r="P107" i="1" s="1"/>
  <c r="O38" i="1"/>
  <c r="O107" i="1" s="1"/>
  <c r="N38" i="1"/>
  <c r="N107" i="1" s="1"/>
  <c r="M38" i="1"/>
  <c r="M107" i="1" s="1"/>
  <c r="L38" i="1"/>
  <c r="L107" i="1" s="1"/>
  <c r="K38" i="1"/>
  <c r="K107" i="1" s="1"/>
  <c r="J38" i="1"/>
  <c r="J107" i="1" s="1"/>
  <c r="I38" i="1"/>
  <c r="I107" i="1" s="1"/>
  <c r="H38" i="1"/>
  <c r="H107" i="1" s="1"/>
  <c r="G38" i="1"/>
  <c r="G107" i="1" s="1"/>
  <c r="F38" i="1"/>
  <c r="F107" i="1" s="1"/>
  <c r="E38" i="1"/>
  <c r="E107" i="1" s="1"/>
  <c r="D38" i="1"/>
  <c r="D107" i="1" s="1"/>
  <c r="C38" i="1"/>
  <c r="C107" i="1" s="1"/>
  <c r="B38" i="1"/>
  <c r="B107" i="1" s="1"/>
  <c r="Y34" i="1"/>
  <c r="Y103" i="1" s="1"/>
  <c r="X34" i="1"/>
  <c r="X103" i="1" s="1"/>
  <c r="W34" i="1"/>
  <c r="W103" i="1" s="1"/>
  <c r="V34" i="1"/>
  <c r="V103" i="1" s="1"/>
  <c r="U34" i="1"/>
  <c r="U103" i="1" s="1"/>
  <c r="T34" i="1"/>
  <c r="T103" i="1" s="1"/>
  <c r="S34" i="1"/>
  <c r="S103" i="1" s="1"/>
  <c r="R34" i="1"/>
  <c r="R103" i="1" s="1"/>
  <c r="Q34" i="1"/>
  <c r="Q103" i="1" s="1"/>
  <c r="P34" i="1"/>
  <c r="P103" i="1" s="1"/>
  <c r="O34" i="1"/>
  <c r="O103" i="1" s="1"/>
  <c r="N34" i="1"/>
  <c r="N103" i="1" s="1"/>
  <c r="M34" i="1"/>
  <c r="M103" i="1" s="1"/>
  <c r="L34" i="1"/>
  <c r="L103" i="1" s="1"/>
  <c r="K34" i="1"/>
  <c r="K103" i="1" s="1"/>
  <c r="J34" i="1"/>
  <c r="J103" i="1" s="1"/>
  <c r="I34" i="1"/>
  <c r="I103" i="1" s="1"/>
  <c r="H34" i="1"/>
  <c r="H103" i="1" s="1"/>
  <c r="G34" i="1"/>
  <c r="G103" i="1" s="1"/>
  <c r="F34" i="1"/>
  <c r="F103" i="1" s="1"/>
  <c r="E34" i="1"/>
  <c r="E103" i="1" s="1"/>
  <c r="D34" i="1"/>
  <c r="D103" i="1" s="1"/>
  <c r="C34" i="1"/>
  <c r="C103" i="1" s="1"/>
  <c r="B34" i="1"/>
  <c r="B103" i="1" s="1"/>
  <c r="Y33" i="1"/>
  <c r="Y102" i="1" s="1"/>
  <c r="X33" i="1"/>
  <c r="X102" i="1" s="1"/>
  <c r="W33" i="1"/>
  <c r="W102" i="1" s="1"/>
  <c r="V33" i="1"/>
  <c r="V102" i="1" s="1"/>
  <c r="U33" i="1"/>
  <c r="U102" i="1" s="1"/>
  <c r="T33" i="1"/>
  <c r="T102" i="1" s="1"/>
  <c r="S33" i="1"/>
  <c r="S102" i="1" s="1"/>
  <c r="R33" i="1"/>
  <c r="R102" i="1" s="1"/>
  <c r="Q33" i="1"/>
  <c r="Q102" i="1" s="1"/>
  <c r="P33" i="1"/>
  <c r="P102" i="1" s="1"/>
  <c r="O33" i="1"/>
  <c r="O102" i="1" s="1"/>
  <c r="N33" i="1"/>
  <c r="N102" i="1" s="1"/>
  <c r="M33" i="1"/>
  <c r="M102" i="1" s="1"/>
  <c r="L33" i="1"/>
  <c r="L102" i="1" s="1"/>
  <c r="K33" i="1"/>
  <c r="K102" i="1" s="1"/>
  <c r="J33" i="1"/>
  <c r="J102" i="1" s="1"/>
  <c r="I33" i="1"/>
  <c r="I102" i="1" s="1"/>
  <c r="H33" i="1"/>
  <c r="H102" i="1" s="1"/>
  <c r="G33" i="1"/>
  <c r="G102" i="1" s="1"/>
  <c r="F33" i="1"/>
  <c r="F102" i="1" s="1"/>
  <c r="E33" i="1"/>
  <c r="E102" i="1" s="1"/>
  <c r="D33" i="1"/>
  <c r="D102" i="1" s="1"/>
  <c r="C33" i="1"/>
  <c r="C102" i="1" s="1"/>
  <c r="B33" i="1"/>
  <c r="B102" i="1" s="1"/>
  <c r="Y32" i="1"/>
  <c r="Y101" i="1" s="1"/>
  <c r="W32" i="1"/>
  <c r="W101" i="1" s="1"/>
  <c r="V32" i="1"/>
  <c r="V101" i="1" s="1"/>
  <c r="U32" i="1"/>
  <c r="U101" i="1" s="1"/>
  <c r="T32" i="1"/>
  <c r="T101" i="1" s="1"/>
  <c r="S32" i="1"/>
  <c r="S101" i="1" s="1"/>
  <c r="R32" i="1"/>
  <c r="R101" i="1" s="1"/>
  <c r="Q32" i="1"/>
  <c r="Q101" i="1" s="1"/>
  <c r="P32" i="1"/>
  <c r="P101" i="1" s="1"/>
  <c r="O32" i="1"/>
  <c r="O101" i="1" s="1"/>
  <c r="N32" i="1"/>
  <c r="N101" i="1" s="1"/>
  <c r="M32" i="1"/>
  <c r="M101" i="1" s="1"/>
  <c r="L32" i="1"/>
  <c r="L101" i="1" s="1"/>
  <c r="K32" i="1"/>
  <c r="K101" i="1" s="1"/>
  <c r="J32" i="1"/>
  <c r="J101" i="1" s="1"/>
  <c r="I32" i="1"/>
  <c r="I101" i="1" s="1"/>
  <c r="H32" i="1"/>
  <c r="H101" i="1" s="1"/>
  <c r="G32" i="1"/>
  <c r="G101" i="1" s="1"/>
  <c r="F32" i="1"/>
  <c r="F101" i="1" s="1"/>
  <c r="E32" i="1"/>
  <c r="E101" i="1" s="1"/>
  <c r="D32" i="1"/>
  <c r="D101" i="1" s="1"/>
  <c r="C32" i="1"/>
  <c r="C101" i="1" s="1"/>
  <c r="B32" i="1"/>
  <c r="B101" i="1" s="1"/>
  <c r="Y28" i="1"/>
  <c r="Y97" i="1" s="1"/>
  <c r="X28" i="1"/>
  <c r="X97" i="1" s="1"/>
  <c r="W28" i="1"/>
  <c r="W97" i="1" s="1"/>
  <c r="V28" i="1"/>
  <c r="V97" i="1" s="1"/>
  <c r="U28" i="1"/>
  <c r="U97" i="1" s="1"/>
  <c r="T28" i="1"/>
  <c r="T97" i="1" s="1"/>
  <c r="S28" i="1"/>
  <c r="S97" i="1" s="1"/>
  <c r="R28" i="1"/>
  <c r="R97" i="1" s="1"/>
  <c r="Q28" i="1"/>
  <c r="Q97" i="1" s="1"/>
  <c r="P28" i="1"/>
  <c r="P97" i="1" s="1"/>
  <c r="O28" i="1"/>
  <c r="O97" i="1" s="1"/>
  <c r="N28" i="1"/>
  <c r="N97" i="1" s="1"/>
  <c r="M28" i="1"/>
  <c r="M97" i="1" s="1"/>
  <c r="L28" i="1"/>
  <c r="L97" i="1" s="1"/>
  <c r="K28" i="1"/>
  <c r="K97" i="1" s="1"/>
  <c r="J28" i="1"/>
  <c r="J97" i="1" s="1"/>
  <c r="I28" i="1"/>
  <c r="I97" i="1" s="1"/>
  <c r="H28" i="1"/>
  <c r="H97" i="1" s="1"/>
  <c r="G28" i="1"/>
  <c r="G97" i="1" s="1"/>
  <c r="F28" i="1"/>
  <c r="F97" i="1" s="1"/>
  <c r="E28" i="1"/>
  <c r="E97" i="1" s="1"/>
  <c r="D28" i="1"/>
  <c r="D97" i="1" s="1"/>
  <c r="C28" i="1"/>
  <c r="C97" i="1" s="1"/>
  <c r="B28" i="1"/>
  <c r="B97" i="1" s="1"/>
  <c r="Y27" i="1"/>
  <c r="Y96" i="1" s="1"/>
  <c r="X27" i="1"/>
  <c r="X96" i="1" s="1"/>
  <c r="W27" i="1"/>
  <c r="W96" i="1" s="1"/>
  <c r="V27" i="1"/>
  <c r="V96" i="1" s="1"/>
  <c r="U27" i="1"/>
  <c r="U96" i="1" s="1"/>
  <c r="T27" i="1"/>
  <c r="T96" i="1" s="1"/>
  <c r="S27" i="1"/>
  <c r="S96" i="1" s="1"/>
  <c r="R27" i="1"/>
  <c r="R96" i="1" s="1"/>
  <c r="Q27" i="1"/>
  <c r="Q96" i="1" s="1"/>
  <c r="P27" i="1"/>
  <c r="P96" i="1" s="1"/>
  <c r="O27" i="1"/>
  <c r="O96" i="1" s="1"/>
  <c r="N27" i="1"/>
  <c r="N96" i="1" s="1"/>
  <c r="M27" i="1"/>
  <c r="M96" i="1" s="1"/>
  <c r="L27" i="1"/>
  <c r="L96" i="1" s="1"/>
  <c r="K27" i="1"/>
  <c r="K96" i="1" s="1"/>
  <c r="J27" i="1"/>
  <c r="J96" i="1" s="1"/>
  <c r="I27" i="1"/>
  <c r="I96" i="1" s="1"/>
  <c r="H27" i="1"/>
  <c r="H96" i="1" s="1"/>
  <c r="G27" i="1"/>
  <c r="G96" i="1" s="1"/>
  <c r="F27" i="1"/>
  <c r="F96" i="1" s="1"/>
  <c r="E27" i="1"/>
  <c r="E96" i="1" s="1"/>
  <c r="D27" i="1"/>
  <c r="D96" i="1" s="1"/>
  <c r="C27" i="1"/>
  <c r="C96" i="1" s="1"/>
  <c r="B27" i="1"/>
  <c r="B96" i="1" s="1"/>
  <c r="Y26" i="1"/>
  <c r="Y95" i="1" s="1"/>
  <c r="X26" i="1"/>
  <c r="X95" i="1" s="1"/>
  <c r="W26" i="1"/>
  <c r="W95" i="1" s="1"/>
  <c r="V26" i="1"/>
  <c r="V95" i="1" s="1"/>
  <c r="U26" i="1"/>
  <c r="U95" i="1" s="1"/>
  <c r="T26" i="1"/>
  <c r="T95" i="1" s="1"/>
  <c r="S26" i="1"/>
  <c r="S95" i="1" s="1"/>
  <c r="R26" i="1"/>
  <c r="R95" i="1" s="1"/>
  <c r="Q26" i="1"/>
  <c r="Q95" i="1" s="1"/>
  <c r="P26" i="1"/>
  <c r="P95" i="1" s="1"/>
  <c r="O26" i="1"/>
  <c r="O95" i="1" s="1"/>
  <c r="N26" i="1"/>
  <c r="N95" i="1" s="1"/>
  <c r="M26" i="1"/>
  <c r="M95" i="1" s="1"/>
  <c r="L26" i="1"/>
  <c r="L95" i="1" s="1"/>
  <c r="K26" i="1"/>
  <c r="K95" i="1" s="1"/>
  <c r="J26" i="1"/>
  <c r="J95" i="1" s="1"/>
  <c r="I26" i="1"/>
  <c r="I95" i="1" s="1"/>
  <c r="H26" i="1"/>
  <c r="H95" i="1" s="1"/>
  <c r="G26" i="1"/>
  <c r="G95" i="1" s="1"/>
  <c r="F26" i="1"/>
  <c r="F95" i="1" s="1"/>
  <c r="E26" i="1"/>
  <c r="E95" i="1" s="1"/>
  <c r="D26" i="1"/>
  <c r="D95" i="1" s="1"/>
  <c r="C26" i="1"/>
  <c r="C95" i="1" s="1"/>
  <c r="B26" i="1"/>
  <c r="B95" i="1" s="1"/>
  <c r="Y25" i="1"/>
  <c r="Y94" i="1" s="1"/>
  <c r="X25" i="1"/>
  <c r="X94" i="1" s="1"/>
  <c r="W25" i="1"/>
  <c r="W94" i="1" s="1"/>
  <c r="V25" i="1"/>
  <c r="V94" i="1" s="1"/>
  <c r="U25" i="1"/>
  <c r="U94" i="1" s="1"/>
  <c r="T25" i="1"/>
  <c r="T94" i="1" s="1"/>
  <c r="S25" i="1"/>
  <c r="S94" i="1" s="1"/>
  <c r="R25" i="1"/>
  <c r="R94" i="1" s="1"/>
  <c r="Q25" i="1"/>
  <c r="Q94" i="1" s="1"/>
  <c r="P25" i="1"/>
  <c r="P94" i="1" s="1"/>
  <c r="O25" i="1"/>
  <c r="O94" i="1" s="1"/>
  <c r="N25" i="1"/>
  <c r="N94" i="1" s="1"/>
  <c r="M25" i="1"/>
  <c r="M94" i="1" s="1"/>
  <c r="L25" i="1"/>
  <c r="L94" i="1" s="1"/>
  <c r="K25" i="1"/>
  <c r="K94" i="1" s="1"/>
  <c r="J25" i="1"/>
  <c r="J94" i="1" s="1"/>
  <c r="I25" i="1"/>
  <c r="I94" i="1" s="1"/>
  <c r="H25" i="1"/>
  <c r="H94" i="1" s="1"/>
  <c r="G25" i="1"/>
  <c r="G94" i="1" s="1"/>
  <c r="F25" i="1"/>
  <c r="F94" i="1" s="1"/>
  <c r="E25" i="1"/>
  <c r="E94" i="1" s="1"/>
  <c r="D25" i="1"/>
  <c r="D94" i="1" s="1"/>
  <c r="C25" i="1"/>
  <c r="C94" i="1" s="1"/>
  <c r="B25" i="1"/>
  <c r="B94" i="1" s="1"/>
  <c r="Y24" i="1"/>
  <c r="Y93" i="1" s="1"/>
  <c r="X24" i="1"/>
  <c r="X93" i="1" s="1"/>
  <c r="W24" i="1"/>
  <c r="W93" i="1" s="1"/>
  <c r="V24" i="1"/>
  <c r="V93" i="1" s="1"/>
  <c r="U24" i="1"/>
  <c r="U93" i="1" s="1"/>
  <c r="T24" i="1"/>
  <c r="T93" i="1" s="1"/>
  <c r="S24" i="1"/>
  <c r="S93" i="1" s="1"/>
  <c r="R24" i="1"/>
  <c r="R93" i="1" s="1"/>
  <c r="Q24" i="1"/>
  <c r="Q93" i="1" s="1"/>
  <c r="P24" i="1"/>
  <c r="P93" i="1" s="1"/>
  <c r="O24" i="1"/>
  <c r="O93" i="1" s="1"/>
  <c r="N24" i="1"/>
  <c r="N93" i="1" s="1"/>
  <c r="M24" i="1"/>
  <c r="M93" i="1" s="1"/>
  <c r="L24" i="1"/>
  <c r="L93" i="1" s="1"/>
  <c r="K24" i="1"/>
  <c r="K93" i="1" s="1"/>
  <c r="J24" i="1"/>
  <c r="J93" i="1" s="1"/>
  <c r="I24" i="1"/>
  <c r="I93" i="1" s="1"/>
  <c r="H24" i="1"/>
  <c r="H93" i="1" s="1"/>
  <c r="G24" i="1"/>
  <c r="G93" i="1" s="1"/>
  <c r="F24" i="1"/>
  <c r="F93" i="1" s="1"/>
  <c r="E24" i="1"/>
  <c r="E93" i="1" s="1"/>
  <c r="D24" i="1"/>
  <c r="D93" i="1" s="1"/>
  <c r="C24" i="1"/>
  <c r="C93" i="1" s="1"/>
  <c r="B24" i="1"/>
  <c r="B93" i="1" s="1"/>
  <c r="Y23" i="1"/>
  <c r="X23" i="1"/>
  <c r="X75" i="1" s="1"/>
  <c r="W23" i="1"/>
  <c r="V23" i="1"/>
  <c r="U23" i="1"/>
  <c r="T23" i="1"/>
  <c r="S23" i="1"/>
  <c r="R23" i="1"/>
  <c r="Q23" i="1"/>
  <c r="P23" i="1"/>
  <c r="P75" i="1" s="1"/>
  <c r="O23" i="1"/>
  <c r="N23" i="1"/>
  <c r="M23" i="1"/>
  <c r="L23" i="1"/>
  <c r="L67" i="1" s="1"/>
  <c r="L72" i="1" s="1"/>
  <c r="K23" i="1"/>
  <c r="J23" i="1"/>
  <c r="I23" i="1"/>
  <c r="H23" i="1"/>
  <c r="H67" i="1" s="1"/>
  <c r="H72" i="1" s="1"/>
  <c r="G23" i="1"/>
  <c r="F23" i="1"/>
  <c r="E23" i="1"/>
  <c r="D23" i="1"/>
  <c r="C23" i="1"/>
  <c r="B23" i="1"/>
  <c r="Y22" i="1"/>
  <c r="Y91" i="1" s="1"/>
  <c r="X22" i="1"/>
  <c r="X91" i="1" s="1"/>
  <c r="W22" i="1"/>
  <c r="W91" i="1" s="1"/>
  <c r="V22" i="1"/>
  <c r="V91" i="1" s="1"/>
  <c r="U22" i="1"/>
  <c r="U91" i="1" s="1"/>
  <c r="T22" i="1"/>
  <c r="T91" i="1" s="1"/>
  <c r="S22" i="1"/>
  <c r="S91" i="1" s="1"/>
  <c r="R22" i="1"/>
  <c r="R91" i="1" s="1"/>
  <c r="Q22" i="1"/>
  <c r="Q91" i="1" s="1"/>
  <c r="P22" i="1"/>
  <c r="P91" i="1" s="1"/>
  <c r="O22" i="1"/>
  <c r="O91" i="1" s="1"/>
  <c r="N22" i="1"/>
  <c r="N91" i="1" s="1"/>
  <c r="M22" i="1"/>
  <c r="M91" i="1" s="1"/>
  <c r="L22" i="1"/>
  <c r="L91" i="1" s="1"/>
  <c r="K22" i="1"/>
  <c r="K91" i="1" s="1"/>
  <c r="J22" i="1"/>
  <c r="J91" i="1" s="1"/>
  <c r="I22" i="1"/>
  <c r="I91" i="1" s="1"/>
  <c r="H22" i="1"/>
  <c r="H91" i="1" s="1"/>
  <c r="G22" i="1"/>
  <c r="G91" i="1" s="1"/>
  <c r="F22" i="1"/>
  <c r="F91" i="1" s="1"/>
  <c r="E22" i="1"/>
  <c r="E91" i="1" s="1"/>
  <c r="D22" i="1"/>
  <c r="D91" i="1" s="1"/>
  <c r="C22" i="1"/>
  <c r="C91" i="1" s="1"/>
  <c r="B22" i="1"/>
  <c r="B91" i="1" s="1"/>
  <c r="Y21" i="1"/>
  <c r="Y90" i="1" s="1"/>
  <c r="X21" i="1"/>
  <c r="X90" i="1" s="1"/>
  <c r="W21" i="1"/>
  <c r="W90" i="1" s="1"/>
  <c r="V21" i="1"/>
  <c r="V90" i="1" s="1"/>
  <c r="U21" i="1"/>
  <c r="U90" i="1" s="1"/>
  <c r="T21" i="1"/>
  <c r="T90" i="1" s="1"/>
  <c r="S21" i="1"/>
  <c r="S90" i="1" s="1"/>
  <c r="R21" i="1"/>
  <c r="R90" i="1" s="1"/>
  <c r="Q21" i="1"/>
  <c r="Q90" i="1" s="1"/>
  <c r="P21" i="1"/>
  <c r="P90" i="1" s="1"/>
  <c r="O21" i="1"/>
  <c r="O90" i="1" s="1"/>
  <c r="N21" i="1"/>
  <c r="N90" i="1" s="1"/>
  <c r="M21" i="1"/>
  <c r="M90" i="1" s="1"/>
  <c r="L21" i="1"/>
  <c r="L90" i="1" s="1"/>
  <c r="K21" i="1"/>
  <c r="K90" i="1" s="1"/>
  <c r="J21" i="1"/>
  <c r="J90" i="1" s="1"/>
  <c r="I21" i="1"/>
  <c r="I90" i="1" s="1"/>
  <c r="H21" i="1"/>
  <c r="H90" i="1" s="1"/>
  <c r="G21" i="1"/>
  <c r="G90" i="1" s="1"/>
  <c r="F21" i="1"/>
  <c r="F90" i="1" s="1"/>
  <c r="E21" i="1"/>
  <c r="E90" i="1" s="1"/>
  <c r="D21" i="1"/>
  <c r="D90" i="1" s="1"/>
  <c r="C21" i="1"/>
  <c r="C90" i="1" s="1"/>
  <c r="B21" i="1"/>
  <c r="B90" i="1" s="1"/>
  <c r="Y20" i="1"/>
  <c r="Y89" i="1" s="1"/>
  <c r="X20" i="1"/>
  <c r="X89" i="1" s="1"/>
  <c r="W20" i="1"/>
  <c r="W89" i="1" s="1"/>
  <c r="V20" i="1"/>
  <c r="V89" i="1" s="1"/>
  <c r="U20" i="1"/>
  <c r="U89" i="1" s="1"/>
  <c r="T20" i="1"/>
  <c r="T89" i="1" s="1"/>
  <c r="S20" i="1"/>
  <c r="S89" i="1" s="1"/>
  <c r="R20" i="1"/>
  <c r="R89" i="1" s="1"/>
  <c r="Q20" i="1"/>
  <c r="Q89" i="1" s="1"/>
  <c r="P20" i="1"/>
  <c r="P89" i="1" s="1"/>
  <c r="O20" i="1"/>
  <c r="O89" i="1" s="1"/>
  <c r="N20" i="1"/>
  <c r="N89" i="1" s="1"/>
  <c r="M20" i="1"/>
  <c r="M89" i="1" s="1"/>
  <c r="L20" i="1"/>
  <c r="L89" i="1" s="1"/>
  <c r="K20" i="1"/>
  <c r="K89" i="1" s="1"/>
  <c r="J20" i="1"/>
  <c r="J89" i="1" s="1"/>
  <c r="I20" i="1"/>
  <c r="I89" i="1" s="1"/>
  <c r="H20" i="1"/>
  <c r="H89" i="1" s="1"/>
  <c r="G20" i="1"/>
  <c r="G89" i="1" s="1"/>
  <c r="F20" i="1"/>
  <c r="F89" i="1" s="1"/>
  <c r="E20" i="1"/>
  <c r="E89" i="1" s="1"/>
  <c r="D20" i="1"/>
  <c r="D89" i="1" s="1"/>
  <c r="C20" i="1"/>
  <c r="C89" i="1" s="1"/>
  <c r="B20" i="1"/>
  <c r="B89" i="1" s="1"/>
  <c r="Y19" i="1"/>
  <c r="Y88" i="1" s="1"/>
  <c r="X19" i="1"/>
  <c r="X88" i="1" s="1"/>
  <c r="W19" i="1"/>
  <c r="W88" i="1" s="1"/>
  <c r="V19" i="1"/>
  <c r="V88" i="1" s="1"/>
  <c r="U19" i="1"/>
  <c r="U88" i="1" s="1"/>
  <c r="T19" i="1"/>
  <c r="T88" i="1" s="1"/>
  <c r="S19" i="1"/>
  <c r="S88" i="1" s="1"/>
  <c r="R19" i="1"/>
  <c r="R88" i="1" s="1"/>
  <c r="Q19" i="1"/>
  <c r="Q88" i="1" s="1"/>
  <c r="P19" i="1"/>
  <c r="P88" i="1" s="1"/>
  <c r="O19" i="1"/>
  <c r="O88" i="1" s="1"/>
  <c r="N19" i="1"/>
  <c r="N88" i="1" s="1"/>
  <c r="M19" i="1"/>
  <c r="M88" i="1" s="1"/>
  <c r="L19" i="1"/>
  <c r="L88" i="1" s="1"/>
  <c r="K19" i="1"/>
  <c r="K88" i="1" s="1"/>
  <c r="J19" i="1"/>
  <c r="J88" i="1" s="1"/>
  <c r="I19" i="1"/>
  <c r="I88" i="1" s="1"/>
  <c r="H19" i="1"/>
  <c r="H88" i="1" s="1"/>
  <c r="G19" i="1"/>
  <c r="G88" i="1" s="1"/>
  <c r="F19" i="1"/>
  <c r="F88" i="1" s="1"/>
  <c r="E19" i="1"/>
  <c r="E88" i="1" s="1"/>
  <c r="D19" i="1"/>
  <c r="D88" i="1" s="1"/>
  <c r="C19" i="1"/>
  <c r="C88" i="1" s="1"/>
  <c r="B19" i="1"/>
  <c r="B88" i="1" s="1"/>
  <c r="Y17" i="1"/>
  <c r="Y86" i="1" s="1"/>
  <c r="X17" i="1"/>
  <c r="X86" i="1" s="1"/>
  <c r="W17" i="1"/>
  <c r="W86" i="1" s="1"/>
  <c r="V17" i="1"/>
  <c r="V86" i="1" s="1"/>
  <c r="U17" i="1"/>
  <c r="U86" i="1" s="1"/>
  <c r="T17" i="1"/>
  <c r="T86" i="1" s="1"/>
  <c r="S17" i="1"/>
  <c r="S86" i="1" s="1"/>
  <c r="R17" i="1"/>
  <c r="R86" i="1" s="1"/>
  <c r="Q17" i="1"/>
  <c r="Q86" i="1" s="1"/>
  <c r="P17" i="1"/>
  <c r="P86" i="1" s="1"/>
  <c r="O17" i="1"/>
  <c r="O86" i="1" s="1"/>
  <c r="N17" i="1"/>
  <c r="N86" i="1" s="1"/>
  <c r="M17" i="1"/>
  <c r="M86" i="1" s="1"/>
  <c r="L17" i="1"/>
  <c r="L86" i="1" s="1"/>
  <c r="K17" i="1"/>
  <c r="K86" i="1" s="1"/>
  <c r="J17" i="1"/>
  <c r="J86" i="1" s="1"/>
  <c r="I17" i="1"/>
  <c r="I86" i="1" s="1"/>
  <c r="H17" i="1"/>
  <c r="H86" i="1" s="1"/>
  <c r="G17" i="1"/>
  <c r="G86" i="1" s="1"/>
  <c r="F17" i="1"/>
  <c r="F86" i="1" s="1"/>
  <c r="E17" i="1"/>
  <c r="E86" i="1" s="1"/>
  <c r="D17" i="1"/>
  <c r="D86" i="1" s="1"/>
  <c r="C17" i="1"/>
  <c r="C86" i="1" s="1"/>
  <c r="B17" i="1"/>
  <c r="B86" i="1" s="1"/>
  <c r="Y16" i="1"/>
  <c r="Y85" i="1" s="1"/>
  <c r="X16" i="1"/>
  <c r="X85" i="1" s="1"/>
  <c r="W16" i="1"/>
  <c r="W85" i="1" s="1"/>
  <c r="V16" i="1"/>
  <c r="V85" i="1" s="1"/>
  <c r="U16" i="1"/>
  <c r="U85" i="1" s="1"/>
  <c r="T16" i="1"/>
  <c r="T85" i="1" s="1"/>
  <c r="S16" i="1"/>
  <c r="S85" i="1" s="1"/>
  <c r="R16" i="1"/>
  <c r="R85" i="1" s="1"/>
  <c r="Q16" i="1"/>
  <c r="Q85" i="1" s="1"/>
  <c r="P16" i="1"/>
  <c r="P85" i="1" s="1"/>
  <c r="O16" i="1"/>
  <c r="O85" i="1" s="1"/>
  <c r="N16" i="1"/>
  <c r="N85" i="1" s="1"/>
  <c r="M16" i="1"/>
  <c r="M85" i="1" s="1"/>
  <c r="L16" i="1"/>
  <c r="L85" i="1" s="1"/>
  <c r="K16" i="1"/>
  <c r="K85" i="1" s="1"/>
  <c r="J16" i="1"/>
  <c r="J85" i="1" s="1"/>
  <c r="I16" i="1"/>
  <c r="I85" i="1" s="1"/>
  <c r="H16" i="1"/>
  <c r="H85" i="1" s="1"/>
  <c r="G16" i="1"/>
  <c r="G85" i="1" s="1"/>
  <c r="F16" i="1"/>
  <c r="F85" i="1" s="1"/>
  <c r="E16" i="1"/>
  <c r="E85" i="1" s="1"/>
  <c r="D16" i="1"/>
  <c r="D85" i="1" s="1"/>
  <c r="C16" i="1"/>
  <c r="C85" i="1" s="1"/>
  <c r="B16" i="1"/>
  <c r="B85" i="1" s="1"/>
  <c r="Y15" i="1"/>
  <c r="Y84" i="1" s="1"/>
  <c r="X15" i="1"/>
  <c r="X84" i="1" s="1"/>
  <c r="W15" i="1"/>
  <c r="W84" i="1" s="1"/>
  <c r="V15" i="1"/>
  <c r="V84" i="1" s="1"/>
  <c r="U15" i="1"/>
  <c r="U84" i="1" s="1"/>
  <c r="T15" i="1"/>
  <c r="T84" i="1" s="1"/>
  <c r="S15" i="1"/>
  <c r="S84" i="1" s="1"/>
  <c r="R15" i="1"/>
  <c r="R84" i="1" s="1"/>
  <c r="Q15" i="1"/>
  <c r="Q84" i="1" s="1"/>
  <c r="P15" i="1"/>
  <c r="P84" i="1" s="1"/>
  <c r="O15" i="1"/>
  <c r="O84" i="1" s="1"/>
  <c r="N15" i="1"/>
  <c r="N84" i="1" s="1"/>
  <c r="M15" i="1"/>
  <c r="M84" i="1" s="1"/>
  <c r="L15" i="1"/>
  <c r="L84" i="1" s="1"/>
  <c r="K15" i="1"/>
  <c r="K84" i="1" s="1"/>
  <c r="J15" i="1"/>
  <c r="J84" i="1" s="1"/>
  <c r="I15" i="1"/>
  <c r="I84" i="1" s="1"/>
  <c r="H15" i="1"/>
  <c r="H84" i="1" s="1"/>
  <c r="G15" i="1"/>
  <c r="G84" i="1" s="1"/>
  <c r="F15" i="1"/>
  <c r="F84" i="1" s="1"/>
  <c r="E15" i="1"/>
  <c r="E84" i="1" s="1"/>
  <c r="D15" i="1"/>
  <c r="D84" i="1" s="1"/>
  <c r="C15" i="1"/>
  <c r="C84" i="1" s="1"/>
  <c r="B15" i="1"/>
  <c r="B84" i="1" s="1"/>
  <c r="Y14" i="1"/>
  <c r="Y83" i="1" s="1"/>
  <c r="X14" i="1"/>
  <c r="X83" i="1" s="1"/>
  <c r="W14" i="1"/>
  <c r="W83" i="1" s="1"/>
  <c r="V14" i="1"/>
  <c r="V83" i="1" s="1"/>
  <c r="U14" i="1"/>
  <c r="U83" i="1" s="1"/>
  <c r="T14" i="1"/>
  <c r="T83" i="1" s="1"/>
  <c r="S14" i="1"/>
  <c r="S83" i="1" s="1"/>
  <c r="R14" i="1"/>
  <c r="R83" i="1" s="1"/>
  <c r="Q14" i="1"/>
  <c r="Q83" i="1" s="1"/>
  <c r="P14" i="1"/>
  <c r="P83" i="1" s="1"/>
  <c r="O14" i="1"/>
  <c r="O83" i="1" s="1"/>
  <c r="N14" i="1"/>
  <c r="N83" i="1" s="1"/>
  <c r="M14" i="1"/>
  <c r="M83" i="1" s="1"/>
  <c r="L14" i="1"/>
  <c r="L83" i="1" s="1"/>
  <c r="K14" i="1"/>
  <c r="K83" i="1" s="1"/>
  <c r="J14" i="1"/>
  <c r="J83" i="1" s="1"/>
  <c r="I14" i="1"/>
  <c r="I83" i="1" s="1"/>
  <c r="H14" i="1"/>
  <c r="H83" i="1" s="1"/>
  <c r="G14" i="1"/>
  <c r="G83" i="1" s="1"/>
  <c r="F14" i="1"/>
  <c r="F83" i="1" s="1"/>
  <c r="E14" i="1"/>
  <c r="E83" i="1" s="1"/>
  <c r="D14" i="1"/>
  <c r="D83" i="1" s="1"/>
  <c r="C14" i="1"/>
  <c r="C83" i="1" s="1"/>
  <c r="B14" i="1"/>
  <c r="B83" i="1" s="1"/>
  <c r="Y13" i="1"/>
  <c r="Y82" i="1" s="1"/>
  <c r="X13" i="1"/>
  <c r="X12" i="1" s="1"/>
  <c r="W13" i="1"/>
  <c r="W82" i="1" s="1"/>
  <c r="V13" i="1"/>
  <c r="V82" i="1" s="1"/>
  <c r="U13" i="1"/>
  <c r="U82" i="1" s="1"/>
  <c r="T13" i="1"/>
  <c r="T82" i="1" s="1"/>
  <c r="S13" i="1"/>
  <c r="S82" i="1" s="1"/>
  <c r="R13" i="1"/>
  <c r="R82" i="1" s="1"/>
  <c r="Q13" i="1"/>
  <c r="Q82" i="1" s="1"/>
  <c r="P13" i="1"/>
  <c r="P12" i="1" s="1"/>
  <c r="O13" i="1"/>
  <c r="O82" i="1" s="1"/>
  <c r="N13" i="1"/>
  <c r="N82" i="1" s="1"/>
  <c r="M13" i="1"/>
  <c r="M82" i="1" s="1"/>
  <c r="L13" i="1"/>
  <c r="L82" i="1" s="1"/>
  <c r="K13" i="1"/>
  <c r="K82" i="1" s="1"/>
  <c r="J13" i="1"/>
  <c r="J82" i="1" s="1"/>
  <c r="I13" i="1"/>
  <c r="I82" i="1" s="1"/>
  <c r="H13" i="1"/>
  <c r="H82" i="1" s="1"/>
  <c r="G13" i="1"/>
  <c r="G82" i="1" s="1"/>
  <c r="F13" i="1"/>
  <c r="F82" i="1" s="1"/>
  <c r="E13" i="1"/>
  <c r="E82" i="1" s="1"/>
  <c r="D13" i="1"/>
  <c r="D82" i="1" s="1"/>
  <c r="C13" i="1"/>
  <c r="C82" i="1" s="1"/>
  <c r="B13" i="1"/>
  <c r="B82" i="1" s="1"/>
  <c r="Y12" i="1"/>
  <c r="Y81" i="1" s="1"/>
  <c r="W12" i="1"/>
  <c r="W81" i="1" s="1"/>
  <c r="V12" i="1"/>
  <c r="V81" i="1" s="1"/>
  <c r="U12" i="1"/>
  <c r="U81" i="1" s="1"/>
  <c r="T12" i="1"/>
  <c r="T81" i="1" s="1"/>
  <c r="S12" i="1"/>
  <c r="S81" i="1" s="1"/>
  <c r="R12" i="1"/>
  <c r="R81" i="1" s="1"/>
  <c r="Q12" i="1"/>
  <c r="Q81" i="1" s="1"/>
  <c r="O12" i="1"/>
  <c r="O81" i="1" s="1"/>
  <c r="N12" i="1"/>
  <c r="N81" i="1" s="1"/>
  <c r="M12" i="1"/>
  <c r="M81" i="1" s="1"/>
  <c r="L12" i="1"/>
  <c r="L81" i="1" s="1"/>
  <c r="K12" i="1"/>
  <c r="K81" i="1" s="1"/>
  <c r="J12" i="1"/>
  <c r="J81" i="1" s="1"/>
  <c r="I12" i="1"/>
  <c r="I81" i="1" s="1"/>
  <c r="H12" i="1"/>
  <c r="H81" i="1" s="1"/>
  <c r="G12" i="1"/>
  <c r="G81" i="1" s="1"/>
  <c r="F12" i="1"/>
  <c r="F81" i="1" s="1"/>
  <c r="E12" i="1"/>
  <c r="E81" i="1" s="1"/>
  <c r="D12" i="1"/>
  <c r="D81" i="1" s="1"/>
  <c r="C12" i="1"/>
  <c r="C81" i="1" s="1"/>
  <c r="B12" i="1"/>
  <c r="B81" i="1" s="1"/>
  <c r="Y11" i="1"/>
  <c r="Y80" i="1" s="1"/>
  <c r="W11" i="1"/>
  <c r="W80" i="1" s="1"/>
  <c r="V11" i="1"/>
  <c r="V80" i="1" s="1"/>
  <c r="U11" i="1"/>
  <c r="U80" i="1" s="1"/>
  <c r="T11" i="1"/>
  <c r="T80" i="1" s="1"/>
  <c r="S11" i="1"/>
  <c r="S80" i="1" s="1"/>
  <c r="R11" i="1"/>
  <c r="R80" i="1" s="1"/>
  <c r="Q11" i="1"/>
  <c r="Q80" i="1" s="1"/>
  <c r="O11" i="1"/>
  <c r="O80" i="1" s="1"/>
  <c r="N11" i="1"/>
  <c r="N80" i="1" s="1"/>
  <c r="M11" i="1"/>
  <c r="M80" i="1" s="1"/>
  <c r="L11" i="1"/>
  <c r="L80" i="1" s="1"/>
  <c r="K11" i="1"/>
  <c r="K80" i="1" s="1"/>
  <c r="J11" i="1"/>
  <c r="J80" i="1" s="1"/>
  <c r="I11" i="1"/>
  <c r="I80" i="1" s="1"/>
  <c r="H11" i="1"/>
  <c r="H30" i="1" s="1"/>
  <c r="G11" i="1"/>
  <c r="G80" i="1" s="1"/>
  <c r="F11" i="1"/>
  <c r="F80" i="1" s="1"/>
  <c r="E11" i="1"/>
  <c r="E80" i="1" s="1"/>
  <c r="D11" i="1"/>
  <c r="D80" i="1" s="1"/>
  <c r="C11" i="1"/>
  <c r="C80" i="1" s="1"/>
  <c r="B11" i="1"/>
  <c r="B80" i="1" s="1"/>
  <c r="P5" i="1"/>
  <c r="Q5" i="1" s="1"/>
  <c r="R5" i="1" s="1"/>
  <c r="S5" i="1" s="1"/>
  <c r="T5" i="1" s="1"/>
  <c r="U5" i="1" s="1"/>
  <c r="V5" i="1" s="1"/>
  <c r="W5" i="1" s="1"/>
  <c r="X5" i="1" s="1"/>
  <c r="Y5" i="1" s="1"/>
  <c r="H99" i="1" l="1"/>
  <c r="H57" i="1"/>
  <c r="H36" i="1"/>
  <c r="L65" i="1"/>
  <c r="L71" i="1" s="1"/>
  <c r="P81" i="1"/>
  <c r="P11" i="1"/>
  <c r="X11" i="1"/>
  <c r="X81" i="1"/>
  <c r="P60" i="1"/>
  <c r="P58" i="1" s="1"/>
  <c r="I92" i="1"/>
  <c r="I76" i="1"/>
  <c r="I75" i="1"/>
  <c r="I74" i="1"/>
  <c r="Q92" i="1"/>
  <c r="Q76" i="1"/>
  <c r="Q75" i="1"/>
  <c r="Q74" i="1"/>
  <c r="Y92" i="1"/>
  <c r="Y76" i="1"/>
  <c r="Y75" i="1"/>
  <c r="Y74" i="1"/>
  <c r="I30" i="1"/>
  <c r="Q30" i="1"/>
  <c r="Y30" i="1"/>
  <c r="I60" i="1"/>
  <c r="I58" i="1" s="1"/>
  <c r="Q60" i="1"/>
  <c r="Q58" i="1" s="1"/>
  <c r="Y60" i="1"/>
  <c r="Y58" i="1" s="1"/>
  <c r="P66" i="1"/>
  <c r="D73" i="1"/>
  <c r="L73" i="1"/>
  <c r="T73" i="1"/>
  <c r="P69" i="1"/>
  <c r="X70" i="1"/>
  <c r="P76" i="1"/>
  <c r="X41" i="1"/>
  <c r="X110" i="1" s="1"/>
  <c r="X60" i="1"/>
  <c r="X58" i="1" s="1"/>
  <c r="P73" i="1"/>
  <c r="B92" i="1"/>
  <c r="B76" i="1"/>
  <c r="B75" i="1"/>
  <c r="B74" i="1"/>
  <c r="B67" i="1"/>
  <c r="B72" i="1" s="1"/>
  <c r="J92" i="1"/>
  <c r="J76" i="1"/>
  <c r="J75" i="1"/>
  <c r="J74" i="1"/>
  <c r="J67" i="1"/>
  <c r="J72" i="1" s="1"/>
  <c r="R92" i="1"/>
  <c r="R76" i="1"/>
  <c r="R75" i="1"/>
  <c r="R74" i="1"/>
  <c r="R67" i="1"/>
  <c r="R72" i="1" s="1"/>
  <c r="B30" i="1"/>
  <c r="J30" i="1"/>
  <c r="R30" i="1"/>
  <c r="B117" i="1"/>
  <c r="B66" i="1"/>
  <c r="B65" i="1" s="1"/>
  <c r="B71" i="1" s="1"/>
  <c r="J117" i="1"/>
  <c r="J66" i="1"/>
  <c r="J65" i="1" s="1"/>
  <c r="J71" i="1" s="1"/>
  <c r="R117" i="1"/>
  <c r="R66" i="1"/>
  <c r="R65" i="1" s="1"/>
  <c r="R71" i="1" s="1"/>
  <c r="B60" i="1"/>
  <c r="B58" i="1" s="1"/>
  <c r="J60" i="1"/>
  <c r="J58" i="1" s="1"/>
  <c r="R60" i="1"/>
  <c r="R58" i="1" s="1"/>
  <c r="B70" i="1"/>
  <c r="B69" i="1"/>
  <c r="J70" i="1"/>
  <c r="J69" i="1"/>
  <c r="R70" i="1"/>
  <c r="R69" i="1"/>
  <c r="Q66" i="1"/>
  <c r="P67" i="1"/>
  <c r="P72" i="1" s="1"/>
  <c r="E73" i="1"/>
  <c r="M73" i="1"/>
  <c r="U73" i="1"/>
  <c r="Y70" i="1"/>
  <c r="H74" i="1"/>
  <c r="X76" i="1"/>
  <c r="P82" i="1"/>
  <c r="H76" i="1"/>
  <c r="C92" i="1"/>
  <c r="C76" i="1"/>
  <c r="C75" i="1"/>
  <c r="C74" i="1"/>
  <c r="C67" i="1"/>
  <c r="C72" i="1" s="1"/>
  <c r="K92" i="1"/>
  <c r="K76" i="1"/>
  <c r="K75" i="1"/>
  <c r="K74" i="1"/>
  <c r="K67" i="1"/>
  <c r="K72" i="1" s="1"/>
  <c r="S92" i="1"/>
  <c r="S76" i="1"/>
  <c r="S75" i="1"/>
  <c r="S74" i="1"/>
  <c r="S67" i="1"/>
  <c r="S72" i="1" s="1"/>
  <c r="C30" i="1"/>
  <c r="K30" i="1"/>
  <c r="S30" i="1"/>
  <c r="C117" i="1"/>
  <c r="C66" i="1"/>
  <c r="K117" i="1"/>
  <c r="K66" i="1"/>
  <c r="K65" i="1" s="1"/>
  <c r="K71" i="1" s="1"/>
  <c r="S117" i="1"/>
  <c r="S66" i="1"/>
  <c r="S65" i="1" s="1"/>
  <c r="S71" i="1" s="1"/>
  <c r="C60" i="1"/>
  <c r="C58" i="1" s="1"/>
  <c r="K60" i="1"/>
  <c r="K58" i="1" s="1"/>
  <c r="S60" i="1"/>
  <c r="S58" i="1" s="1"/>
  <c r="C70" i="1"/>
  <c r="C69" i="1"/>
  <c r="K70" i="1"/>
  <c r="K69" i="1"/>
  <c r="S70" i="1"/>
  <c r="S69" i="1"/>
  <c r="T66" i="1"/>
  <c r="Q67" i="1"/>
  <c r="Q72" i="1" s="1"/>
  <c r="F73" i="1"/>
  <c r="N73" i="1"/>
  <c r="V73" i="1"/>
  <c r="P74" i="1"/>
  <c r="H80" i="1"/>
  <c r="X82" i="1"/>
  <c r="X32" i="1"/>
  <c r="X101" i="1" s="1"/>
  <c r="H60" i="1"/>
  <c r="H58" i="1" s="1"/>
  <c r="D92" i="1"/>
  <c r="D76" i="1"/>
  <c r="D75" i="1"/>
  <c r="D74" i="1"/>
  <c r="L92" i="1"/>
  <c r="L76" i="1"/>
  <c r="L75" i="1"/>
  <c r="L74" i="1"/>
  <c r="T92" i="1"/>
  <c r="T76" i="1"/>
  <c r="T75" i="1"/>
  <c r="T74" i="1"/>
  <c r="D30" i="1"/>
  <c r="L30" i="1"/>
  <c r="T30" i="1"/>
  <c r="D60" i="1"/>
  <c r="D58" i="1" s="1"/>
  <c r="L60" i="1"/>
  <c r="L58" i="1" s="1"/>
  <c r="T60" i="1"/>
  <c r="T58" i="1" s="1"/>
  <c r="D70" i="1"/>
  <c r="D69" i="1"/>
  <c r="L70" i="1"/>
  <c r="L69" i="1"/>
  <c r="T70" i="1"/>
  <c r="T69" i="1"/>
  <c r="X66" i="1"/>
  <c r="T67" i="1"/>
  <c r="T72" i="1" s="1"/>
  <c r="G73" i="1"/>
  <c r="O73" i="1"/>
  <c r="W73" i="1"/>
  <c r="H92" i="1"/>
  <c r="E92" i="1"/>
  <c r="E76" i="1"/>
  <c r="E75" i="1"/>
  <c r="E74" i="1"/>
  <c r="E67" i="1"/>
  <c r="E72" i="1" s="1"/>
  <c r="M92" i="1"/>
  <c r="M76" i="1"/>
  <c r="M75" i="1"/>
  <c r="M74" i="1"/>
  <c r="M67" i="1"/>
  <c r="M72" i="1" s="1"/>
  <c r="U92" i="1"/>
  <c r="U76" i="1"/>
  <c r="U75" i="1"/>
  <c r="U74" i="1"/>
  <c r="U67" i="1"/>
  <c r="U72" i="1" s="1"/>
  <c r="E30" i="1"/>
  <c r="M30" i="1"/>
  <c r="U30" i="1"/>
  <c r="E117" i="1"/>
  <c r="E66" i="1"/>
  <c r="E65" i="1" s="1"/>
  <c r="E71" i="1" s="1"/>
  <c r="M117" i="1"/>
  <c r="M66" i="1"/>
  <c r="M65" i="1" s="1"/>
  <c r="M71" i="1" s="1"/>
  <c r="U117" i="1"/>
  <c r="U66" i="1"/>
  <c r="U65" i="1" s="1"/>
  <c r="U71" i="1" s="1"/>
  <c r="E60" i="1"/>
  <c r="E58" i="1" s="1"/>
  <c r="M60" i="1"/>
  <c r="M58" i="1" s="1"/>
  <c r="U60" i="1"/>
  <c r="U58" i="1" s="1"/>
  <c r="E70" i="1"/>
  <c r="E69" i="1"/>
  <c r="M70" i="1"/>
  <c r="M69" i="1"/>
  <c r="U70" i="1"/>
  <c r="U69" i="1"/>
  <c r="D66" i="1"/>
  <c r="Y66" i="1"/>
  <c r="Y65" i="1" s="1"/>
  <c r="Y71" i="1" s="1"/>
  <c r="X67" i="1"/>
  <c r="X72" i="1" s="1"/>
  <c r="H70" i="1"/>
  <c r="H75" i="1"/>
  <c r="P92" i="1"/>
  <c r="P46" i="1"/>
  <c r="X49" i="1"/>
  <c r="X118" i="1" s="1"/>
  <c r="F92" i="1"/>
  <c r="F76" i="1"/>
  <c r="F75" i="1"/>
  <c r="F74" i="1"/>
  <c r="F67" i="1"/>
  <c r="F72" i="1" s="1"/>
  <c r="N92" i="1"/>
  <c r="N76" i="1"/>
  <c r="N75" i="1"/>
  <c r="N74" i="1"/>
  <c r="N67" i="1"/>
  <c r="N72" i="1" s="1"/>
  <c r="V92" i="1"/>
  <c r="V76" i="1"/>
  <c r="V75" i="1"/>
  <c r="V74" i="1"/>
  <c r="V67" i="1"/>
  <c r="V72" i="1" s="1"/>
  <c r="F30" i="1"/>
  <c r="N30" i="1"/>
  <c r="V30" i="1"/>
  <c r="F117" i="1"/>
  <c r="F66" i="1"/>
  <c r="F65" i="1" s="1"/>
  <c r="F71" i="1" s="1"/>
  <c r="N117" i="1"/>
  <c r="N66" i="1"/>
  <c r="V117" i="1"/>
  <c r="V66" i="1"/>
  <c r="F60" i="1"/>
  <c r="F58" i="1" s="1"/>
  <c r="N60" i="1"/>
  <c r="N58" i="1" s="1"/>
  <c r="V60" i="1"/>
  <c r="V58" i="1" s="1"/>
  <c r="F70" i="1"/>
  <c r="F69" i="1"/>
  <c r="N70" i="1"/>
  <c r="N69" i="1"/>
  <c r="V70" i="1"/>
  <c r="V69" i="1"/>
  <c r="H66" i="1"/>
  <c r="H65" i="1" s="1"/>
  <c r="H71" i="1" s="1"/>
  <c r="D67" i="1"/>
  <c r="D72" i="1" s="1"/>
  <c r="Y67" i="1"/>
  <c r="Y72" i="1" s="1"/>
  <c r="I73" i="1"/>
  <c r="Q73" i="1"/>
  <c r="Y73" i="1"/>
  <c r="X92" i="1"/>
  <c r="G92" i="1"/>
  <c r="G76" i="1"/>
  <c r="G75" i="1"/>
  <c r="G74" i="1"/>
  <c r="G67" i="1"/>
  <c r="G72" i="1" s="1"/>
  <c r="O92" i="1"/>
  <c r="O76" i="1"/>
  <c r="O75" i="1"/>
  <c r="O74" i="1"/>
  <c r="O67" i="1"/>
  <c r="O72" i="1" s="1"/>
  <c r="W92" i="1"/>
  <c r="W76" i="1"/>
  <c r="W75" i="1"/>
  <c r="W74" i="1"/>
  <c r="W67" i="1"/>
  <c r="W72" i="1" s="1"/>
  <c r="G30" i="1"/>
  <c r="O30" i="1"/>
  <c r="W30" i="1"/>
  <c r="G117" i="1"/>
  <c r="G66" i="1"/>
  <c r="G65" i="1" s="1"/>
  <c r="G71" i="1" s="1"/>
  <c r="O117" i="1"/>
  <c r="O66" i="1"/>
  <c r="W117" i="1"/>
  <c r="W66" i="1"/>
  <c r="G60" i="1"/>
  <c r="G58" i="1" s="1"/>
  <c r="O60" i="1"/>
  <c r="O58" i="1" s="1"/>
  <c r="W60" i="1"/>
  <c r="W58" i="1" s="1"/>
  <c r="G70" i="1"/>
  <c r="G69" i="1"/>
  <c r="O70" i="1"/>
  <c r="O69" i="1"/>
  <c r="W70" i="1"/>
  <c r="W69" i="1"/>
  <c r="I66" i="1"/>
  <c r="I65" i="1" s="1"/>
  <c r="I71" i="1" s="1"/>
  <c r="B73" i="1"/>
  <c r="J73" i="1"/>
  <c r="R73" i="1"/>
  <c r="W99" i="1" l="1"/>
  <c r="W57" i="1"/>
  <c r="W36" i="1"/>
  <c r="V99" i="1"/>
  <c r="V57" i="1"/>
  <c r="V36" i="1"/>
  <c r="B99" i="1"/>
  <c r="B57" i="1"/>
  <c r="B36" i="1"/>
  <c r="I99" i="1"/>
  <c r="I57" i="1"/>
  <c r="I36" i="1"/>
  <c r="P80" i="1"/>
  <c r="P30" i="1"/>
  <c r="J99" i="1"/>
  <c r="J57" i="1"/>
  <c r="J36" i="1"/>
  <c r="O99" i="1"/>
  <c r="O57" i="1"/>
  <c r="O36" i="1"/>
  <c r="N99" i="1"/>
  <c r="N57" i="1"/>
  <c r="N36" i="1"/>
  <c r="D65" i="1"/>
  <c r="D71" i="1" s="1"/>
  <c r="U57" i="1"/>
  <c r="U36" i="1"/>
  <c r="U99" i="1"/>
  <c r="X65" i="1"/>
  <c r="X71" i="1" s="1"/>
  <c r="C65" i="1"/>
  <c r="C71" i="1" s="1"/>
  <c r="X80" i="1"/>
  <c r="X30" i="1"/>
  <c r="W65" i="1"/>
  <c r="W71" i="1" s="1"/>
  <c r="G99" i="1"/>
  <c r="G57" i="1"/>
  <c r="G36" i="1"/>
  <c r="V65" i="1"/>
  <c r="V71" i="1" s="1"/>
  <c r="F99" i="1"/>
  <c r="F57" i="1"/>
  <c r="F36" i="1"/>
  <c r="M99" i="1"/>
  <c r="M57" i="1"/>
  <c r="M36" i="1"/>
  <c r="P65" i="1"/>
  <c r="P71" i="1" s="1"/>
  <c r="P115" i="1"/>
  <c r="P41" i="1"/>
  <c r="P110" i="1" s="1"/>
  <c r="E99" i="1"/>
  <c r="E57" i="1"/>
  <c r="E36" i="1"/>
  <c r="T99" i="1"/>
  <c r="T57" i="1"/>
  <c r="T36" i="1"/>
  <c r="T65" i="1"/>
  <c r="T71" i="1" s="1"/>
  <c r="S99" i="1"/>
  <c r="S57" i="1"/>
  <c r="S36" i="1"/>
  <c r="H105" i="1"/>
  <c r="H53" i="1"/>
  <c r="H122" i="1" s="1"/>
  <c r="O65" i="1"/>
  <c r="O71" i="1" s="1"/>
  <c r="N65" i="1"/>
  <c r="N71" i="1" s="1"/>
  <c r="X74" i="1"/>
  <c r="L99" i="1"/>
  <c r="L57" i="1"/>
  <c r="L36" i="1"/>
  <c r="K99" i="1"/>
  <c r="K57" i="1"/>
  <c r="K36" i="1"/>
  <c r="X73" i="1"/>
  <c r="H124" i="1"/>
  <c r="H62" i="1"/>
  <c r="H126" i="1" s="1"/>
  <c r="H61" i="1"/>
  <c r="Q99" i="1"/>
  <c r="Q57" i="1"/>
  <c r="Q36" i="1"/>
  <c r="D99" i="1"/>
  <c r="D57" i="1"/>
  <c r="D36" i="1"/>
  <c r="C99" i="1"/>
  <c r="C57" i="1"/>
  <c r="C36" i="1"/>
  <c r="Q65" i="1"/>
  <c r="Q71" i="1" s="1"/>
  <c r="R99" i="1"/>
  <c r="R57" i="1"/>
  <c r="R36" i="1"/>
  <c r="Y99" i="1"/>
  <c r="Y57" i="1"/>
  <c r="Y36" i="1"/>
  <c r="L105" i="1" l="1"/>
  <c r="L53" i="1"/>
  <c r="L122" i="1" s="1"/>
  <c r="E124" i="1"/>
  <c r="E62" i="1"/>
  <c r="E126" i="1" s="1"/>
  <c r="E61" i="1"/>
  <c r="F105" i="1"/>
  <c r="F53" i="1"/>
  <c r="F122" i="1" s="1"/>
  <c r="X99" i="1"/>
  <c r="X57" i="1"/>
  <c r="X36" i="1"/>
  <c r="N105" i="1"/>
  <c r="N53" i="1"/>
  <c r="N122" i="1" s="1"/>
  <c r="J124" i="1"/>
  <c r="J62" i="1"/>
  <c r="J126" i="1" s="1"/>
  <c r="J61" i="1"/>
  <c r="C105" i="1"/>
  <c r="C53" i="1"/>
  <c r="C122" i="1" s="1"/>
  <c r="S105" i="1"/>
  <c r="S53" i="1"/>
  <c r="S122" i="1" s="1"/>
  <c r="Y105" i="1"/>
  <c r="Y53" i="1"/>
  <c r="Y122" i="1" s="1"/>
  <c r="C124" i="1"/>
  <c r="C62" i="1"/>
  <c r="C126" i="1" s="1"/>
  <c r="C61" i="1"/>
  <c r="H125" i="1"/>
  <c r="H63" i="1"/>
  <c r="H127" i="1" s="1"/>
  <c r="L124" i="1"/>
  <c r="L62" i="1"/>
  <c r="L126" i="1" s="1"/>
  <c r="L61" i="1"/>
  <c r="S124" i="1"/>
  <c r="S62" i="1"/>
  <c r="S126" i="1" s="1"/>
  <c r="S61" i="1"/>
  <c r="F124" i="1"/>
  <c r="F62" i="1"/>
  <c r="F126" i="1" s="1"/>
  <c r="F61" i="1"/>
  <c r="N124" i="1"/>
  <c r="N62" i="1"/>
  <c r="N126" i="1" s="1"/>
  <c r="N61" i="1"/>
  <c r="P99" i="1"/>
  <c r="P57" i="1"/>
  <c r="P36" i="1"/>
  <c r="V105" i="1"/>
  <c r="V53" i="1"/>
  <c r="V122" i="1" s="1"/>
  <c r="B124" i="1"/>
  <c r="B62" i="1"/>
  <c r="B126" i="1" s="1"/>
  <c r="B61" i="1"/>
  <c r="Y124" i="1"/>
  <c r="Y62" i="1"/>
  <c r="Y126" i="1" s="1"/>
  <c r="Y61" i="1"/>
  <c r="V124" i="1"/>
  <c r="V62" i="1"/>
  <c r="V126" i="1" s="1"/>
  <c r="V61" i="1"/>
  <c r="E105" i="1"/>
  <c r="E53" i="1"/>
  <c r="E122" i="1" s="1"/>
  <c r="O105" i="1"/>
  <c r="O53" i="1"/>
  <c r="O122" i="1" s="1"/>
  <c r="I105" i="1"/>
  <c r="I53" i="1"/>
  <c r="I122" i="1" s="1"/>
  <c r="R105" i="1"/>
  <c r="R53" i="1"/>
  <c r="R122" i="1" s="1"/>
  <c r="D124" i="1"/>
  <c r="D62" i="1"/>
  <c r="D126" i="1" s="1"/>
  <c r="D61" i="1"/>
  <c r="T105" i="1"/>
  <c r="T53" i="1"/>
  <c r="T122" i="1" s="1"/>
  <c r="G105" i="1"/>
  <c r="G53" i="1"/>
  <c r="G122" i="1" s="1"/>
  <c r="O124" i="1"/>
  <c r="O62" i="1"/>
  <c r="O126" i="1" s="1"/>
  <c r="O61" i="1"/>
  <c r="I124" i="1"/>
  <c r="I62" i="1"/>
  <c r="I126" i="1" s="1"/>
  <c r="I61" i="1"/>
  <c r="W105" i="1"/>
  <c r="W53" i="1"/>
  <c r="W122" i="1" s="1"/>
  <c r="Q124" i="1"/>
  <c r="Q62" i="1"/>
  <c r="Q126" i="1" s="1"/>
  <c r="Q61" i="1"/>
  <c r="D105" i="1"/>
  <c r="D53" i="1"/>
  <c r="D122" i="1" s="1"/>
  <c r="R124" i="1"/>
  <c r="R62" i="1"/>
  <c r="R126" i="1" s="1"/>
  <c r="R61" i="1"/>
  <c r="K105" i="1"/>
  <c r="K53" i="1"/>
  <c r="K122" i="1" s="1"/>
  <c r="T124" i="1"/>
  <c r="T62" i="1"/>
  <c r="T126" i="1" s="1"/>
  <c r="T61" i="1"/>
  <c r="M105" i="1"/>
  <c r="M53" i="1"/>
  <c r="M122" i="1" s="1"/>
  <c r="G124" i="1"/>
  <c r="G62" i="1"/>
  <c r="G126" i="1" s="1"/>
  <c r="G61" i="1"/>
  <c r="U105" i="1"/>
  <c r="U53" i="1"/>
  <c r="U122" i="1" s="1"/>
  <c r="W124" i="1"/>
  <c r="W62" i="1"/>
  <c r="W126" i="1" s="1"/>
  <c r="W61" i="1"/>
  <c r="Q105" i="1"/>
  <c r="Q53" i="1"/>
  <c r="Q122" i="1" s="1"/>
  <c r="K124" i="1"/>
  <c r="K62" i="1"/>
  <c r="K126" i="1" s="1"/>
  <c r="K61" i="1"/>
  <c r="M124" i="1"/>
  <c r="M62" i="1"/>
  <c r="M126" i="1" s="1"/>
  <c r="M61" i="1"/>
  <c r="U124" i="1"/>
  <c r="U62" i="1"/>
  <c r="U126" i="1" s="1"/>
  <c r="U61" i="1"/>
  <c r="J105" i="1"/>
  <c r="J53" i="1"/>
  <c r="J122" i="1" s="1"/>
  <c r="B105" i="1"/>
  <c r="B53" i="1"/>
  <c r="B122" i="1" s="1"/>
  <c r="T125" i="1" l="1"/>
  <c r="T63" i="1"/>
  <c r="T127" i="1" s="1"/>
  <c r="P124" i="1"/>
  <c r="P61" i="1"/>
  <c r="P62" i="1"/>
  <c r="P126" i="1" s="1"/>
  <c r="S125" i="1"/>
  <c r="S63" i="1"/>
  <c r="S127" i="1" s="1"/>
  <c r="C125" i="1"/>
  <c r="C63" i="1"/>
  <c r="C127" i="1" s="1"/>
  <c r="D125" i="1"/>
  <c r="D63" i="1"/>
  <c r="D127" i="1" s="1"/>
  <c r="J125" i="1"/>
  <c r="J63" i="1"/>
  <c r="J127" i="1" s="1"/>
  <c r="Q125" i="1"/>
  <c r="Q63" i="1"/>
  <c r="Q127" i="1" s="1"/>
  <c r="O125" i="1"/>
  <c r="O63" i="1"/>
  <c r="O127" i="1" s="1"/>
  <c r="B125" i="1"/>
  <c r="B63" i="1"/>
  <c r="B127" i="1" s="1"/>
  <c r="N125" i="1"/>
  <c r="N63" i="1"/>
  <c r="N127" i="1" s="1"/>
  <c r="U125" i="1"/>
  <c r="U63" i="1"/>
  <c r="U127" i="1" s="1"/>
  <c r="G125" i="1"/>
  <c r="G63" i="1"/>
  <c r="G127" i="1" s="1"/>
  <c r="L125" i="1"/>
  <c r="L63" i="1"/>
  <c r="L127" i="1" s="1"/>
  <c r="E125" i="1"/>
  <c r="E63" i="1"/>
  <c r="E127" i="1" s="1"/>
  <c r="K125" i="1"/>
  <c r="K63" i="1"/>
  <c r="K127" i="1" s="1"/>
  <c r="V125" i="1"/>
  <c r="V63" i="1"/>
  <c r="V127" i="1" s="1"/>
  <c r="R125" i="1"/>
  <c r="R63" i="1"/>
  <c r="R127" i="1" s="1"/>
  <c r="F125" i="1"/>
  <c r="F63" i="1"/>
  <c r="F127" i="1" s="1"/>
  <c r="M125" i="1"/>
  <c r="M63" i="1"/>
  <c r="M127" i="1" s="1"/>
  <c r="W125" i="1"/>
  <c r="W63" i="1"/>
  <c r="W127" i="1" s="1"/>
  <c r="X105" i="1"/>
  <c r="X53" i="1"/>
  <c r="X122" i="1" s="1"/>
  <c r="I125" i="1"/>
  <c r="I63" i="1"/>
  <c r="I127" i="1" s="1"/>
  <c r="Y125" i="1"/>
  <c r="Y63" i="1"/>
  <c r="Y127" i="1" s="1"/>
  <c r="P105" i="1"/>
  <c r="P53" i="1"/>
  <c r="P122" i="1" s="1"/>
  <c r="X124" i="1"/>
  <c r="X61" i="1"/>
  <c r="X62" i="1"/>
  <c r="X126" i="1" s="1"/>
  <c r="P125" i="1" l="1"/>
  <c r="P63" i="1"/>
  <c r="P127" i="1" s="1"/>
  <c r="X125" i="1"/>
  <c r="X63" i="1"/>
  <c r="X127" i="1" s="1"/>
</calcChain>
</file>

<file path=xl/sharedStrings.xml><?xml version="1.0" encoding="utf-8"?>
<sst xmlns="http://schemas.openxmlformats.org/spreadsheetml/2006/main" count="127" uniqueCount="60">
  <si>
    <t>Appendix #1.3</t>
  </si>
  <si>
    <t>Consolidated General Government</t>
  </si>
  <si>
    <t>(Baseline Scenario)</t>
  </si>
  <si>
    <t>Actual</t>
  </si>
  <si>
    <t>Forecast</t>
  </si>
  <si>
    <t>(million GEL)</t>
  </si>
  <si>
    <t>Revenue</t>
  </si>
  <si>
    <t>Taxes</t>
  </si>
  <si>
    <t>Indirect taxes</t>
  </si>
  <si>
    <t>Direct taxes</t>
  </si>
  <si>
    <t>Social contributions</t>
  </si>
  <si>
    <t>Grants</t>
  </si>
  <si>
    <t>Other revenue</t>
  </si>
  <si>
    <t>Expense</t>
  </si>
  <si>
    <t>Compensation of employees</t>
  </si>
  <si>
    <t>Purchases of goods and services</t>
  </si>
  <si>
    <t>Interest</t>
  </si>
  <si>
    <t>To nonresidents</t>
  </si>
  <si>
    <t>To residents other than general government</t>
  </si>
  <si>
    <t>Subsidies</t>
  </si>
  <si>
    <t>Social benefits</t>
  </si>
  <si>
    <t>Other expense</t>
  </si>
  <si>
    <t xml:space="preserve">Net operating balance </t>
  </si>
  <si>
    <t>Net Acquisition of Nonfinancial Assets</t>
  </si>
  <si>
    <t>Acquisition</t>
  </si>
  <si>
    <t>Disposal</t>
  </si>
  <si>
    <t>Net lending / borrowing</t>
  </si>
  <si>
    <t>Net acquisition of financial assets</t>
  </si>
  <si>
    <t>Net incurrence of liabilities</t>
  </si>
  <si>
    <t>Domestic</t>
  </si>
  <si>
    <t>Central bank</t>
  </si>
  <si>
    <t>Other liabilities</t>
  </si>
  <si>
    <t>Other accounts payable</t>
  </si>
  <si>
    <t>Foreign</t>
  </si>
  <si>
    <t>Incurrence</t>
  </si>
  <si>
    <t>Repayments,</t>
  </si>
  <si>
    <t>Net change in the stock of cash (+ increase)</t>
  </si>
  <si>
    <t>Commercial Banks</t>
  </si>
  <si>
    <t>Balance</t>
  </si>
  <si>
    <t>Memorandum items</t>
  </si>
  <si>
    <t>Conventional deficit (commitment)</t>
  </si>
  <si>
    <t>Net change in expenditure arrears (- reduction)</t>
  </si>
  <si>
    <t>Foreign Interest</t>
  </si>
  <si>
    <t>Domestic Expenditure</t>
  </si>
  <si>
    <t>Conventional deficit (cash)</t>
  </si>
  <si>
    <t>Primary deficit (commitment)</t>
  </si>
  <si>
    <t>Primary deficit (cash)</t>
  </si>
  <si>
    <t>Government foreign debt, million USD</t>
  </si>
  <si>
    <t>Government foreign debt service, million USD</t>
  </si>
  <si>
    <t>Principal, million USD</t>
  </si>
  <si>
    <t>Interest, million USD</t>
  </si>
  <si>
    <t>Government domestic debt, million lari</t>
  </si>
  <si>
    <t>Government foreign debt, as percent of GDP</t>
  </si>
  <si>
    <t>Government foreign debt, as percent of exports</t>
  </si>
  <si>
    <t>Government foreign debt service, as percent of exports</t>
  </si>
  <si>
    <t>Government foreign debt interest payment, as percent of exports</t>
  </si>
  <si>
    <t>Government debt, as percent of budget revenue</t>
  </si>
  <si>
    <t>Government debt service as percent of budget revenue</t>
  </si>
  <si>
    <t>Government debt service as percent of budget outlays</t>
  </si>
  <si>
    <t>(Percent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</si>
</sst>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00"/>
    <numFmt numFmtId="166" formatCode="0.0"/>
    <numFmt numFmtId="167" formatCode="0.0%"/>
  </numFmts>
  <fonts count="29">
    <font>
      <sz val="10"/>
      <name val="Arial"/>
      <family val="2"/>
    </font>
    <font>
      <sz val="10"/>
      <name val="Arial"/>
      <family val="2"/>
    </font>
    <font>
      <sz val="10"/>
      <name val="LitNusx"/>
      <family val="2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43" fontId="1" fillId="0" borderId="0" applyFont="0" applyFill="0" applyBorder="0" applyAlignment="0" applyProtection="0"/>
    <xf numFmtId="0" fontId="16" fillId="0" borderId="0" applyProtection="0"/>
    <xf numFmtId="0" fontId="17" fillId="0" borderId="0" applyNumberFormat="0" applyFill="0" applyBorder="0" applyAlignment="0" applyProtection="0"/>
    <xf numFmtId="2" fontId="16" fillId="0" borderId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23" borderId="18" applyNumberFormat="0" applyFont="0" applyAlignment="0" applyProtection="0"/>
    <xf numFmtId="0" fontId="26" fillId="20" borderId="19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27" fillId="0" borderId="0" applyNumberFormat="0" applyFill="0" applyBorder="0" applyAlignment="0" applyProtection="0"/>
    <xf numFmtId="0" fontId="16" fillId="0" borderId="20" applyProtection="0"/>
    <xf numFmtId="0" fontId="28" fillId="0" borderId="0" applyNumberFormat="0" applyFill="0" applyBorder="0" applyAlignment="0" applyProtection="0"/>
    <xf numFmtId="0" fontId="3" fillId="0" borderId="0"/>
  </cellStyleXfs>
  <cellXfs count="8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0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6" fillId="0" borderId="0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7" xfId="0" applyNumberFormat="1" applyFont="1" applyBorder="1"/>
    <xf numFmtId="164" fontId="7" fillId="0" borderId="0" xfId="0" applyNumberFormat="1" applyFont="1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 indent="2"/>
    </xf>
    <xf numFmtId="165" fontId="6" fillId="0" borderId="0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6" fillId="0" borderId="7" xfId="0" applyNumberFormat="1" applyFont="1" applyBorder="1"/>
    <xf numFmtId="165" fontId="7" fillId="0" borderId="0" xfId="0" applyNumberFormat="1" applyFont="1" applyBorder="1"/>
    <xf numFmtId="0" fontId="1" fillId="0" borderId="0" xfId="0" applyFont="1" applyAlignment="1">
      <alignment horizontal="left" indent="2"/>
    </xf>
    <xf numFmtId="0" fontId="1" fillId="0" borderId="0" xfId="0" applyFont="1" applyBorder="1" applyAlignment="1">
      <alignment horizontal="left" indent="3"/>
    </xf>
    <xf numFmtId="164" fontId="6" fillId="0" borderId="8" xfId="0" applyNumberFormat="1" applyFont="1" applyBorder="1"/>
    <xf numFmtId="0" fontId="6" fillId="0" borderId="0" xfId="0" applyFont="1"/>
    <xf numFmtId="164" fontId="6" fillId="0" borderId="1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wrapText="1" indent="1"/>
    </xf>
    <xf numFmtId="166" fontId="6" fillId="0" borderId="0" xfId="0" applyNumberFormat="1" applyFont="1"/>
    <xf numFmtId="166" fontId="6" fillId="0" borderId="0" xfId="0" applyNumberFormat="1" applyFont="1" applyBorder="1"/>
    <xf numFmtId="166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7" fillId="0" borderId="0" xfId="0" applyNumberFormat="1" applyFont="1" applyBorder="1"/>
    <xf numFmtId="0" fontId="1" fillId="0" borderId="0" xfId="0" applyFont="1"/>
    <xf numFmtId="166" fontId="0" fillId="0" borderId="0" xfId="0" applyNumberFormat="1" applyBorder="1"/>
    <xf numFmtId="167" fontId="6" fillId="0" borderId="0" xfId="1" applyNumberFormat="1" applyFont="1" applyBorder="1"/>
    <xf numFmtId="167" fontId="6" fillId="0" borderId="5" xfId="1" applyNumberFormat="1" applyFont="1" applyBorder="1"/>
    <xf numFmtId="167" fontId="6" fillId="0" borderId="6" xfId="1" applyNumberFormat="1" applyFont="1" applyBorder="1"/>
    <xf numFmtId="167" fontId="6" fillId="0" borderId="7" xfId="1" applyNumberFormat="1" applyFont="1" applyBorder="1"/>
    <xf numFmtId="167" fontId="7" fillId="0" borderId="0" xfId="1" applyNumberFormat="1" applyFont="1" applyBorder="1"/>
    <xf numFmtId="0" fontId="6" fillId="0" borderId="8" xfId="0" applyFont="1" applyBorder="1"/>
    <xf numFmtId="0" fontId="7" fillId="0" borderId="0" xfId="0" applyFont="1" applyBorder="1"/>
    <xf numFmtId="0" fontId="6" fillId="0" borderId="1" xfId="0" applyFont="1" applyBorder="1"/>
    <xf numFmtId="0" fontId="2" fillId="0" borderId="0" xfId="0" applyFont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8" xfId="0" applyFont="1" applyBorder="1"/>
    <xf numFmtId="167" fontId="6" fillId="0" borderId="8" xfId="1" applyNumberFormat="1" applyFont="1" applyBorder="1"/>
    <xf numFmtId="167" fontId="6" fillId="0" borderId="9" xfId="1" applyNumberFormat="1" applyFont="1" applyBorder="1"/>
    <xf numFmtId="167" fontId="6" fillId="0" borderId="10" xfId="1" applyNumberFormat="1" applyFont="1" applyBorder="1"/>
    <xf numFmtId="167" fontId="6" fillId="0" borderId="11" xfId="1" applyNumberFormat="1" applyFont="1" applyBorder="1"/>
    <xf numFmtId="0" fontId="1" fillId="0" borderId="1" xfId="0" applyFont="1" applyBorder="1"/>
    <xf numFmtId="0" fontId="1" fillId="0" borderId="8" xfId="0" applyFont="1" applyBorder="1" applyAlignment="1">
      <alignment wrapText="1"/>
    </xf>
    <xf numFmtId="0" fontId="0" fillId="0" borderId="0" xfId="0" applyFill="1" applyBorder="1"/>
    <xf numFmtId="167" fontId="0" fillId="0" borderId="0" xfId="1" applyNumberFormat="1" applyFont="1" applyBorder="1"/>
    <xf numFmtId="0" fontId="8" fillId="0" borderId="0" xfId="1" applyNumberFormat="1" applyFont="1" applyBorder="1"/>
    <xf numFmtId="164" fontId="8" fillId="0" borderId="0" xfId="1" applyNumberFormat="1" applyFont="1" applyBorder="1"/>
  </cellXfs>
  <cellStyles count="99">
    <cellStyle name="_Bok2" xfId="2"/>
    <cellStyle name="_detail" xfId="3"/>
    <cellStyle name="_FNS" xfId="4"/>
    <cellStyle name="_IIP20073" xfId="5"/>
    <cellStyle name="_IIP-Banki 2007Q1" xfId="6"/>
    <cellStyle name="_IIP-Bnk2006-08new" xfId="7"/>
    <cellStyle name="_IIP-new" xfId="8"/>
    <cellStyle name="_IIP-SM" xfId="9"/>
    <cellStyle name="_MSX+INV" xfId="10"/>
    <cellStyle name="_Sheet1" xfId="11"/>
    <cellStyle name="_Sheet1_1" xfId="12"/>
    <cellStyle name="_Sheet1_1_FNS" xfId="13"/>
    <cellStyle name="_Sheet1_1_IIP-Bnk2006-08new" xfId="14"/>
    <cellStyle name="_Sheet1_1_Sheet1" xfId="15"/>
    <cellStyle name="_Sheet1_1_Sheet2" xfId="16"/>
    <cellStyle name="_Sheet1_1_Sheet3" xfId="17"/>
    <cellStyle name="_Sheet1_1_SM" xfId="18"/>
    <cellStyle name="_Sheet1_2" xfId="19"/>
    <cellStyle name="_Sheet1_FNS" xfId="20"/>
    <cellStyle name="_Sheet1_IIP-Bnk2006-08new" xfId="21"/>
    <cellStyle name="_Sheet1_Sheet1" xfId="22"/>
    <cellStyle name="_Sheet1_Sheet1_1" xfId="23"/>
    <cellStyle name="_Sheet1_Sheet2" xfId="24"/>
    <cellStyle name="_Sheet1_Sheet2_1" xfId="25"/>
    <cellStyle name="_Sheet1_Sheet3" xfId="26"/>
    <cellStyle name="_Sheet1_Sheet3_1" xfId="27"/>
    <cellStyle name="_Sheet1_Sheet3_IIP-Bnk2006-08new" xfId="28"/>
    <cellStyle name="_Sheet1_SM" xfId="29"/>
    <cellStyle name="_Sheet1_SM_1" xfId="30"/>
    <cellStyle name="_Sheet2" xfId="31"/>
    <cellStyle name="_Sheet3" xfId="32"/>
    <cellStyle name="_Sheet4" xfId="33"/>
    <cellStyle name="_Sheet5" xfId="34"/>
    <cellStyle name="_Sheet5_1" xfId="35"/>
    <cellStyle name="_SM" xfId="36"/>
    <cellStyle name="20% - Accent1 2" xfId="37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2 2" xfId="44"/>
    <cellStyle name="40% - Accent3 2" xfId="45"/>
    <cellStyle name="40% - Accent4 2" xfId="46"/>
    <cellStyle name="40% - Accent5 2" xfId="47"/>
    <cellStyle name="40% - Accent6 2" xfId="48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Accent1 2" xfId="55"/>
    <cellStyle name="Accent2 2" xfId="56"/>
    <cellStyle name="Accent3 2" xfId="57"/>
    <cellStyle name="Accent4 2" xfId="58"/>
    <cellStyle name="Accent5 2" xfId="59"/>
    <cellStyle name="Accent6 2" xfId="60"/>
    <cellStyle name="Bad 2" xfId="61"/>
    <cellStyle name="Calculation 2" xfId="62"/>
    <cellStyle name="Check Cell 2" xfId="63"/>
    <cellStyle name="Comma 2" xfId="64"/>
    <cellStyle name="Date" xfId="65"/>
    <cellStyle name="Explanatory Text 2" xfId="66"/>
    <cellStyle name="Fixed" xfId="67"/>
    <cellStyle name="Good 2" xfId="68"/>
    <cellStyle name="Heading 1 2" xfId="69"/>
    <cellStyle name="Heading 2 2" xfId="70"/>
    <cellStyle name="Heading 3 2" xfId="71"/>
    <cellStyle name="Heading 4 2" xfId="72"/>
    <cellStyle name="HEADING1" xfId="73"/>
    <cellStyle name="HEADING2" xfId="74"/>
    <cellStyle name="Input 2" xfId="75"/>
    <cellStyle name="Linked Cell 2" xfId="76"/>
    <cellStyle name="Neutral 2" xfId="77"/>
    <cellStyle name="Normal" xfId="0" builtinId="0"/>
    <cellStyle name="Normal 10" xfId="78"/>
    <cellStyle name="Normal 2" xfId="79"/>
    <cellStyle name="Normal 2 2" xfId="80"/>
    <cellStyle name="Normal 3" xfId="81"/>
    <cellStyle name="Normal 4" xfId="82"/>
    <cellStyle name="Normal 5" xfId="83"/>
    <cellStyle name="Normal 6" xfId="84"/>
    <cellStyle name="Normal 7" xfId="85"/>
    <cellStyle name="Normal 8" xfId="86"/>
    <cellStyle name="Normal 9" xfId="87"/>
    <cellStyle name="Note 2" xfId="88"/>
    <cellStyle name="Output 2" xfId="89"/>
    <cellStyle name="Percent" xfId="1" builtinId="5"/>
    <cellStyle name="Percent 2" xfId="90"/>
    <cellStyle name="Percent 3" xfId="91"/>
    <cellStyle name="Style 1" xfId="92"/>
    <cellStyle name="Style 1 2" xfId="93"/>
    <cellStyle name="Style 1 3" xfId="94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02.13.2015/2015%20BD%20Tables%20sen%2010_0%20BDD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d"/>
      <sheetName val="SelInd"/>
      <sheetName val="NatAcc"/>
      <sheetName val="Budget"/>
      <sheetName val="BOP"/>
      <sheetName val="MonSer"/>
      <sheetName val="NatBank"/>
    </sheetNames>
    <sheetDataSet>
      <sheetData sheetId="0">
        <row r="40">
          <cell r="C40">
            <v>66.745000000000005</v>
          </cell>
          <cell r="D40">
            <v>158.42699999999999</v>
          </cell>
          <cell r="E40">
            <v>319.43099999999998</v>
          </cell>
          <cell r="F40">
            <v>304.017</v>
          </cell>
          <cell r="G40">
            <v>397.04399999999998</v>
          </cell>
          <cell r="H40">
            <v>436.84109999999998</v>
          </cell>
          <cell r="I40">
            <v>511.40429999999998</v>
          </cell>
          <cell r="J40">
            <v>578.0308</v>
          </cell>
          <cell r="K40">
            <v>607.80729999999994</v>
          </cell>
          <cell r="L40">
            <v>909.63673314285711</v>
          </cell>
          <cell r="M40">
            <v>1397.2579480000002</v>
          </cell>
          <cell r="N40">
            <v>1800.647397</v>
          </cell>
          <cell r="O40">
            <v>2454.268321</v>
          </cell>
          <cell r="P40">
            <v>2639.3485939999996</v>
          </cell>
          <cell r="Q40">
            <v>2530.8960540400003</v>
          </cell>
          <cell r="R40">
            <v>2834.2969076431</v>
          </cell>
          <cell r="S40">
            <v>3492.7267112299996</v>
          </cell>
          <cell r="T40">
            <v>3790.0169594900008</v>
          </cell>
          <cell r="U40">
            <v>3659.4208167577071</v>
          </cell>
        </row>
        <row r="41">
          <cell r="C41">
            <v>76.2</v>
          </cell>
          <cell r="D41">
            <v>165.798</v>
          </cell>
          <cell r="E41">
            <v>195.255</v>
          </cell>
          <cell r="F41">
            <v>239.30700000000002</v>
          </cell>
          <cell r="G41">
            <v>286.20100000000002</v>
          </cell>
          <cell r="H41">
            <v>303.50670000000008</v>
          </cell>
          <cell r="I41">
            <v>321.76129999999995</v>
          </cell>
          <cell r="J41">
            <v>368.16350000000006</v>
          </cell>
          <cell r="K41">
            <v>419.63370000000009</v>
          </cell>
          <cell r="L41">
            <v>620.61420499999997</v>
          </cell>
          <cell r="M41">
            <v>585.40666999999996</v>
          </cell>
          <cell r="N41">
            <v>845.893372</v>
          </cell>
          <cell r="O41">
            <v>1214.821115</v>
          </cell>
          <cell r="P41">
            <v>2113.3083240000001</v>
          </cell>
          <cell r="Q41">
            <v>1857.9775800000002</v>
          </cell>
          <cell r="R41">
            <v>2033.1435931561</v>
          </cell>
          <cell r="S41">
            <v>2642.0251467936005</v>
          </cell>
          <cell r="T41">
            <v>2880.95252265</v>
          </cell>
          <cell r="U41">
            <v>2999.8745196681998</v>
          </cell>
        </row>
        <row r="55">
          <cell r="C55">
            <v>40.880000000000003</v>
          </cell>
          <cell r="D55">
            <v>69.314000000000007</v>
          </cell>
          <cell r="E55">
            <v>71.688000000000002</v>
          </cell>
          <cell r="F55">
            <v>105.88199999999999</v>
          </cell>
          <cell r="G55">
            <v>107.27500000000001</v>
          </cell>
          <cell r="H55">
            <v>140.017</v>
          </cell>
          <cell r="I55">
            <v>155.45400000000001</v>
          </cell>
          <cell r="J55">
            <v>175.88640000000001</v>
          </cell>
          <cell r="K55">
            <v>222.76099999999997</v>
          </cell>
          <cell r="L55">
            <v>402.17418400000003</v>
          </cell>
          <cell r="M55">
            <v>428.78581399999996</v>
          </cell>
          <cell r="N55">
            <v>502.84362489999995</v>
          </cell>
          <cell r="O55">
            <v>722.04560000000004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9">
          <cell r="C59">
            <v>71</v>
          </cell>
          <cell r="D59">
            <v>71.494</v>
          </cell>
          <cell r="E59">
            <v>24.368000000000002</v>
          </cell>
          <cell r="F59">
            <v>30.436</v>
          </cell>
          <cell r="G59">
            <v>49.345000000000006</v>
          </cell>
          <cell r="H59">
            <v>14.096</v>
          </cell>
          <cell r="I59">
            <v>47.954999999999998</v>
          </cell>
          <cell r="J59">
            <v>22.602</v>
          </cell>
          <cell r="K59">
            <v>48.408000000000001</v>
          </cell>
          <cell r="L59">
            <v>124.7</v>
          </cell>
          <cell r="M59">
            <v>104.5</v>
          </cell>
          <cell r="N59">
            <v>167.6</v>
          </cell>
          <cell r="O59">
            <v>102.1</v>
          </cell>
          <cell r="P59">
            <v>617.27071030000002</v>
          </cell>
          <cell r="Q59">
            <v>388.5775999999999</v>
          </cell>
          <cell r="R59">
            <v>472.08</v>
          </cell>
          <cell r="S59">
            <v>223.49062803000012</v>
          </cell>
          <cell r="T59">
            <v>270.85483655000013</v>
          </cell>
          <cell r="U59">
            <v>238.86109999999999</v>
          </cell>
        </row>
        <row r="60">
          <cell r="C60">
            <v>16.899999999999999</v>
          </cell>
          <cell r="D60">
            <v>31.509</v>
          </cell>
          <cell r="E60">
            <v>97.563000000000017</v>
          </cell>
          <cell r="F60">
            <v>90.082999999999998</v>
          </cell>
          <cell r="G60">
            <v>36.724999999999994</v>
          </cell>
          <cell r="H60">
            <v>37.2149</v>
          </cell>
          <cell r="I60">
            <v>69.104202000000015</v>
          </cell>
          <cell r="J60">
            <v>66.333900000000014</v>
          </cell>
          <cell r="K60">
            <v>69.202699999999993</v>
          </cell>
          <cell r="L60">
            <v>209.5</v>
          </cell>
          <cell r="M60">
            <v>294.29999999999995</v>
          </cell>
          <cell r="N60">
            <v>377.7</v>
          </cell>
          <cell r="O60">
            <v>479.4</v>
          </cell>
          <cell r="P60">
            <v>484.24754999999999</v>
          </cell>
          <cell r="Q60">
            <v>487.04385500000001</v>
          </cell>
          <cell r="R60">
            <v>526.28</v>
          </cell>
          <cell r="S60">
            <v>515.41892451000001</v>
          </cell>
          <cell r="T60">
            <v>618.22131535000005</v>
          </cell>
          <cell r="U60">
            <v>535.99583469000004</v>
          </cell>
        </row>
        <row r="63">
          <cell r="C63">
            <v>49.78</v>
          </cell>
          <cell r="D63">
            <v>116.04599999999999</v>
          </cell>
          <cell r="E63">
            <v>181.80900000000005</v>
          </cell>
          <cell r="F63">
            <v>204.8179999999999</v>
          </cell>
          <cell r="G63">
            <v>225.77810000000011</v>
          </cell>
          <cell r="H63">
            <v>184.42700000000005</v>
          </cell>
          <cell r="I63">
            <v>205.50600000000006</v>
          </cell>
          <cell r="J63">
            <v>224.45319999999984</v>
          </cell>
          <cell r="K63">
            <v>288.57089999999994</v>
          </cell>
          <cell r="L63">
            <v>414.5</v>
          </cell>
          <cell r="M63">
            <v>549.6</v>
          </cell>
          <cell r="N63">
            <v>565.1</v>
          </cell>
          <cell r="O63">
            <v>676.3</v>
          </cell>
          <cell r="P63">
            <v>1008.1</v>
          </cell>
          <cell r="Q63">
            <v>1048.3324495700001</v>
          </cell>
          <cell r="R63">
            <v>1120.2</v>
          </cell>
          <cell r="S63">
            <v>1136.1732349599997</v>
          </cell>
          <cell r="T63">
            <v>1202.6109979600001</v>
          </cell>
          <cell r="U63">
            <v>1395.0485349800001</v>
          </cell>
        </row>
        <row r="66">
          <cell r="C66">
            <v>174.09499999999997</v>
          </cell>
          <cell r="D66">
            <v>379.14100000000008</v>
          </cell>
          <cell r="E66">
            <v>449.95633100000009</v>
          </cell>
          <cell r="F66">
            <v>331.416965</v>
          </cell>
          <cell r="G66">
            <v>386.56951499999991</v>
          </cell>
          <cell r="H66">
            <v>277.6812080000002</v>
          </cell>
          <cell r="I66">
            <v>344.73799999999983</v>
          </cell>
          <cell r="J66">
            <v>396.9830342800006</v>
          </cell>
          <cell r="K66">
            <v>311.66347372000018</v>
          </cell>
          <cell r="L66">
            <v>328.0079356400002</v>
          </cell>
          <cell r="M66">
            <v>564.07038058999944</v>
          </cell>
          <cell r="N66">
            <v>767.1367879000004</v>
          </cell>
          <cell r="O66">
            <v>1580.9383289700002</v>
          </cell>
          <cell r="P66">
            <v>1614.4000000000003</v>
          </cell>
          <cell r="Q66">
            <v>1105.1975076900001</v>
          </cell>
          <cell r="R66">
            <v>1138.5999999999999</v>
          </cell>
          <cell r="S66">
            <v>1210.97307811</v>
          </cell>
          <cell r="T66">
            <v>1297.7010893699999</v>
          </cell>
          <cell r="U66">
            <v>1010.9029327999999</v>
          </cell>
        </row>
        <row r="68">
          <cell r="C68">
            <v>1</v>
          </cell>
          <cell r="D68">
            <v>45.9</v>
          </cell>
          <cell r="E68">
            <v>47.1</v>
          </cell>
          <cell r="F68">
            <v>49.549900000000001</v>
          </cell>
          <cell r="G68">
            <v>78.599900000000005</v>
          </cell>
          <cell r="H68">
            <v>72.695217999999997</v>
          </cell>
          <cell r="I68">
            <v>51.271900000000002</v>
          </cell>
          <cell r="J68">
            <v>66.7</v>
          </cell>
          <cell r="K68">
            <v>73.400000000000006</v>
          </cell>
          <cell r="L68">
            <v>48.501999999999995</v>
          </cell>
          <cell r="M68">
            <v>38.5</v>
          </cell>
          <cell r="N68">
            <v>36</v>
          </cell>
          <cell r="O68">
            <v>38.86</v>
          </cell>
          <cell r="P68">
            <v>64.3</v>
          </cell>
          <cell r="Q68">
            <v>112.92656495999999</v>
          </cell>
          <cell r="R68">
            <v>132.5</v>
          </cell>
          <cell r="S68">
            <v>181.45332045000001</v>
          </cell>
          <cell r="T68">
            <v>132.62710454999998</v>
          </cell>
          <cell r="U68">
            <v>134.26726277</v>
          </cell>
        </row>
        <row r="69">
          <cell r="C69">
            <v>53.6</v>
          </cell>
          <cell r="D69">
            <v>11.7</v>
          </cell>
          <cell r="E69">
            <v>38</v>
          </cell>
          <cell r="F69">
            <v>78.596000000000004</v>
          </cell>
          <cell r="G69">
            <v>71.8</v>
          </cell>
          <cell r="H69">
            <v>97.14273310999998</v>
          </cell>
          <cell r="I69">
            <v>66.2</v>
          </cell>
          <cell r="J69">
            <v>80</v>
          </cell>
          <cell r="K69">
            <v>95.199999999999989</v>
          </cell>
          <cell r="L69">
            <v>92.406999999999996</v>
          </cell>
          <cell r="M69">
            <v>81.599999999999994</v>
          </cell>
          <cell r="N69">
            <v>67.599999999999994</v>
          </cell>
          <cell r="O69">
            <v>58.6</v>
          </cell>
          <cell r="P69">
            <v>56.2</v>
          </cell>
          <cell r="Q69">
            <v>58.25076</v>
          </cell>
          <cell r="R69">
            <v>73.5</v>
          </cell>
          <cell r="S69">
            <v>106.4887722</v>
          </cell>
          <cell r="T69">
            <v>120.92285630999999</v>
          </cell>
          <cell r="U69">
            <v>103.23473884000001</v>
          </cell>
        </row>
        <row r="70">
          <cell r="C70">
            <v>39.1</v>
          </cell>
          <cell r="D70">
            <v>46.506</v>
          </cell>
          <cell r="E70">
            <v>50</v>
          </cell>
          <cell r="F70">
            <v>60</v>
          </cell>
          <cell r="G70">
            <v>70</v>
          </cell>
          <cell r="H70">
            <v>60.24218698</v>
          </cell>
          <cell r="I70">
            <v>54.13333333333334</v>
          </cell>
          <cell r="J70">
            <v>57.8</v>
          </cell>
          <cell r="K70">
            <v>105.29990000000001</v>
          </cell>
          <cell r="L70">
            <v>217.40000000000003</v>
          </cell>
          <cell r="M70">
            <v>436.3</v>
          </cell>
          <cell r="N70">
            <v>336.3</v>
          </cell>
          <cell r="O70">
            <v>399</v>
          </cell>
          <cell r="P70">
            <v>512</v>
          </cell>
          <cell r="Q70">
            <v>420.31693548999993</v>
          </cell>
          <cell r="R70">
            <v>380</v>
          </cell>
          <cell r="S70">
            <v>426.07732233000007</v>
          </cell>
          <cell r="T70">
            <v>514.1202565000001</v>
          </cell>
          <cell r="U70">
            <v>547.60727768000004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4.7</v>
          </cell>
          <cell r="N71">
            <v>6.8</v>
          </cell>
          <cell r="O71">
            <v>13.5</v>
          </cell>
          <cell r="P71">
            <v>12.399999999999954</v>
          </cell>
          <cell r="Q71">
            <v>14.354883280000022</v>
          </cell>
          <cell r="R71">
            <v>13.199999999999818</v>
          </cell>
          <cell r="S71">
            <v>12.851123419999933</v>
          </cell>
          <cell r="T71">
            <v>16.700709569999933</v>
          </cell>
          <cell r="U71">
            <v>14.864916130000115</v>
          </cell>
        </row>
        <row r="72">
          <cell r="C72">
            <v>41.65</v>
          </cell>
          <cell r="D72">
            <v>84.151900000000012</v>
          </cell>
          <cell r="E72">
            <v>211.7804489839998</v>
          </cell>
          <cell r="F72">
            <v>241.96050417800018</v>
          </cell>
          <cell r="G72">
            <v>323.08754749819974</v>
          </cell>
          <cell r="H72">
            <v>319.40718424980014</v>
          </cell>
          <cell r="I72">
            <v>366.03656866666665</v>
          </cell>
          <cell r="J72">
            <v>336.06320000000017</v>
          </cell>
          <cell r="K72">
            <v>382.98810867463749</v>
          </cell>
          <cell r="L72">
            <v>434.04418650285703</v>
          </cell>
          <cell r="M72">
            <v>558.1001</v>
          </cell>
          <cell r="N72">
            <v>762.4</v>
          </cell>
          <cell r="O72">
            <v>851</v>
          </cell>
          <cell r="P72">
            <v>1378.6</v>
          </cell>
          <cell r="Q72">
            <v>1505.9017764499999</v>
          </cell>
          <cell r="R72">
            <v>1623.6</v>
          </cell>
          <cell r="S72">
            <v>1655.5710301700001</v>
          </cell>
          <cell r="T72">
            <v>1857.5664941599998</v>
          </cell>
          <cell r="U72">
            <v>2294.9964605999999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16.2</v>
          </cell>
          <cell r="M73">
            <v>99.979951410000211</v>
          </cell>
          <cell r="N73">
            <v>526.9</v>
          </cell>
          <cell r="O73">
            <v>636</v>
          </cell>
          <cell r="P73">
            <v>749.91811117999941</v>
          </cell>
          <cell r="Q73">
            <v>944</v>
          </cell>
          <cell r="R73">
            <v>1001.4000000000001</v>
          </cell>
          <cell r="S73">
            <v>863.1477841300001</v>
          </cell>
          <cell r="T73">
            <v>935.76368639999998</v>
          </cell>
          <cell r="U73">
            <v>968.51383307000003</v>
          </cell>
        </row>
        <row r="78">
          <cell r="C78">
            <v>38.799999999999997</v>
          </cell>
          <cell r="D78">
            <v>68.900000000000006</v>
          </cell>
          <cell r="E78">
            <v>73.399900000000002</v>
          </cell>
          <cell r="F78">
            <v>83.152000000000001</v>
          </cell>
          <cell r="G78">
            <v>48.7</v>
          </cell>
          <cell r="H78">
            <v>58.504000000000033</v>
          </cell>
          <cell r="I78">
            <v>71.900000000000006</v>
          </cell>
          <cell r="J78">
            <v>78.599999999999994</v>
          </cell>
          <cell r="K78">
            <v>189.2</v>
          </cell>
          <cell r="L78">
            <v>425.5</v>
          </cell>
          <cell r="M78">
            <v>660.2</v>
          </cell>
          <cell r="N78">
            <v>879</v>
          </cell>
          <cell r="O78">
            <v>1465.2</v>
          </cell>
          <cell r="P78">
            <v>1524.3</v>
          </cell>
          <cell r="Q78">
            <v>1475.5886796700001</v>
          </cell>
          <cell r="R78">
            <v>1540.3</v>
          </cell>
          <cell r="S78">
            <v>1869.0555376500004</v>
          </cell>
          <cell r="T78">
            <v>1916.1756153200004</v>
          </cell>
          <cell r="U78">
            <v>1391.5280790600004</v>
          </cell>
        </row>
        <row r="79">
          <cell r="C79">
            <v>2.9</v>
          </cell>
          <cell r="D79">
            <v>20.902999999999999</v>
          </cell>
          <cell r="E79">
            <v>25.893000000000001</v>
          </cell>
          <cell r="F79">
            <v>73.409000000000006</v>
          </cell>
          <cell r="G79">
            <v>52.656000000000006</v>
          </cell>
          <cell r="H79">
            <v>19.100000000000001</v>
          </cell>
          <cell r="I79">
            <v>5.5810000000000004</v>
          </cell>
          <cell r="J79">
            <v>15.3</v>
          </cell>
          <cell r="K79">
            <v>30.288908674637497</v>
          </cell>
          <cell r="L79">
            <v>72.7</v>
          </cell>
          <cell r="M79">
            <v>439.09999999999997</v>
          </cell>
          <cell r="N79">
            <v>718.5</v>
          </cell>
          <cell r="O79">
            <v>888.4</v>
          </cell>
          <cell r="P79">
            <v>697.8</v>
          </cell>
          <cell r="Q79">
            <v>211.5</v>
          </cell>
          <cell r="R79">
            <v>219.9</v>
          </cell>
          <cell r="S79">
            <v>377.35384320999998</v>
          </cell>
          <cell r="T79">
            <v>279.47608642</v>
          </cell>
          <cell r="U79">
            <v>125.67123506</v>
          </cell>
        </row>
        <row r="85">
          <cell r="C85">
            <v>27.3</v>
          </cell>
          <cell r="D85">
            <v>4.8611000000000004</v>
          </cell>
          <cell r="E85">
            <v>34.055100000000003</v>
          </cell>
          <cell r="F85">
            <v>36.744999999999997</v>
          </cell>
          <cell r="G85">
            <v>74.073000000000008</v>
          </cell>
          <cell r="H85">
            <v>46.872999999999962</v>
          </cell>
          <cell r="I85">
            <v>53.201000000000001</v>
          </cell>
          <cell r="J85">
            <v>86.998999999999995</v>
          </cell>
          <cell r="K85">
            <v>62.900000000000006</v>
          </cell>
          <cell r="L85">
            <v>81.099999999999994</v>
          </cell>
          <cell r="M85">
            <v>33.799999999999997</v>
          </cell>
          <cell r="N85">
            <v>184</v>
          </cell>
          <cell r="O85">
            <v>230.2</v>
          </cell>
          <cell r="P85">
            <v>129.69999999999999</v>
          </cell>
          <cell r="Q85">
            <v>87.642842639999998</v>
          </cell>
          <cell r="R85">
            <v>265.09999999999997</v>
          </cell>
          <cell r="S85">
            <v>327.54929100000004</v>
          </cell>
          <cell r="T85">
            <v>332.74628331000002</v>
          </cell>
          <cell r="U85">
            <v>269.15309865</v>
          </cell>
        </row>
        <row r="86">
          <cell r="C86">
            <v>0</v>
          </cell>
          <cell r="D86">
            <v>-0.66100000000000003</v>
          </cell>
          <cell r="E86">
            <v>-15.555</v>
          </cell>
          <cell r="F86">
            <v>-3.145</v>
          </cell>
          <cell r="G86">
            <v>-2.3730000000000002</v>
          </cell>
          <cell r="H86">
            <v>-1.212</v>
          </cell>
          <cell r="I86">
            <v>-8.9019999999999992</v>
          </cell>
          <cell r="J86">
            <v>-14.243999999999998</v>
          </cell>
          <cell r="K86">
            <v>-9.4329999999999998</v>
          </cell>
          <cell r="L86">
            <v>-22.3</v>
          </cell>
          <cell r="M86">
            <v>-9</v>
          </cell>
          <cell r="N86">
            <v>-16.600000000000001</v>
          </cell>
          <cell r="O86">
            <v>-171.2</v>
          </cell>
          <cell r="P86">
            <v>-26.2</v>
          </cell>
          <cell r="Q86">
            <v>-204.5</v>
          </cell>
          <cell r="R86">
            <v>-66.2</v>
          </cell>
          <cell r="S86">
            <v>-61.521545229999987</v>
          </cell>
          <cell r="T86">
            <v>-39.527991839999999</v>
          </cell>
          <cell r="U86">
            <v>-35.403754620000001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57.1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-40.309100000000001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2">
          <cell r="C92">
            <v>30.5</v>
          </cell>
          <cell r="D92">
            <v>105.5</v>
          </cell>
          <cell r="E92">
            <v>192.55364598399993</v>
          </cell>
          <cell r="F92">
            <v>126.19304617800003</v>
          </cell>
          <cell r="G92">
            <v>169.43281549819994</v>
          </cell>
          <cell r="H92">
            <v>91.349720339800228</v>
          </cell>
          <cell r="I92">
            <v>-32.942</v>
          </cell>
          <cell r="J92">
            <v>9.3158342800003311</v>
          </cell>
          <cell r="K92">
            <v>38.561473719999867</v>
          </cell>
          <cell r="L92">
            <v>21.5</v>
          </cell>
          <cell r="M92">
            <v>0</v>
          </cell>
          <cell r="N92">
            <v>-20.399999999999999</v>
          </cell>
          <cell r="O92">
            <v>-20</v>
          </cell>
          <cell r="P92">
            <v>-30</v>
          </cell>
          <cell r="Q92">
            <v>-35</v>
          </cell>
          <cell r="R92">
            <v>-35</v>
          </cell>
          <cell r="S92">
            <v>-35</v>
          </cell>
          <cell r="T92">
            <v>-35</v>
          </cell>
          <cell r="U92">
            <v>-35</v>
          </cell>
        </row>
        <row r="93">
          <cell r="C93">
            <v>0</v>
          </cell>
          <cell r="D93">
            <v>39.299999999999997</v>
          </cell>
          <cell r="E93">
            <v>10.294134000000042</v>
          </cell>
          <cell r="F93">
            <v>-11.033677000000012</v>
          </cell>
          <cell r="G93">
            <v>-0.64375300000006064</v>
          </cell>
          <cell r="H93">
            <v>-1.386496999999963</v>
          </cell>
          <cell r="I93">
            <v>1.468</v>
          </cell>
          <cell r="J93">
            <v>-24.577999999999996</v>
          </cell>
          <cell r="K93">
            <v>10.830000000000004</v>
          </cell>
          <cell r="L93">
            <v>-8.9638999999999989</v>
          </cell>
          <cell r="M93">
            <v>-32.599999999999994</v>
          </cell>
          <cell r="N93">
            <v>0</v>
          </cell>
          <cell r="O93">
            <v>0</v>
          </cell>
          <cell r="P93">
            <v>-3.1</v>
          </cell>
          <cell r="Q93">
            <v>257.7</v>
          </cell>
          <cell r="R93">
            <v>164.70000000000002</v>
          </cell>
          <cell r="S93">
            <v>83.151177620000013</v>
          </cell>
          <cell r="T93">
            <v>48.941853389999999</v>
          </cell>
          <cell r="U93">
            <v>134.05616179</v>
          </cell>
        </row>
        <row r="94">
          <cell r="C94">
            <v>14.8</v>
          </cell>
          <cell r="D94">
            <v>13</v>
          </cell>
          <cell r="E94">
            <v>38</v>
          </cell>
          <cell r="F94">
            <v>69.5</v>
          </cell>
          <cell r="G94">
            <v>95.9</v>
          </cell>
          <cell r="H94">
            <v>84</v>
          </cell>
          <cell r="I94">
            <v>12.600000000000001</v>
          </cell>
          <cell r="J94">
            <v>-29.799999999999997</v>
          </cell>
          <cell r="K94">
            <v>-24.7</v>
          </cell>
          <cell r="L94">
            <v>-258.8</v>
          </cell>
          <cell r="M94">
            <v>-97.1</v>
          </cell>
          <cell r="N94">
            <v>-43.170200000000001</v>
          </cell>
          <cell r="O94">
            <v>-10</v>
          </cell>
          <cell r="P94">
            <v>-22.4</v>
          </cell>
          <cell r="Q94">
            <v>-198.1</v>
          </cell>
          <cell r="R94">
            <v>-26.8</v>
          </cell>
          <cell r="S94">
            <v>-23.622902630000002</v>
          </cell>
          <cell r="T94">
            <v>-8.5997030999999993</v>
          </cell>
          <cell r="U94">
            <v>-21.448917080000001</v>
          </cell>
        </row>
        <row r="96">
          <cell r="C96">
            <v>108.2</v>
          </cell>
          <cell r="D96">
            <v>94.899999999999991</v>
          </cell>
          <cell r="E96">
            <v>111.19999999999999</v>
          </cell>
          <cell r="F96">
            <v>100.2</v>
          </cell>
          <cell r="G96">
            <v>138.4</v>
          </cell>
          <cell r="H96">
            <v>44.436</v>
          </cell>
          <cell r="I96">
            <v>171.29900000000001</v>
          </cell>
          <cell r="J96">
            <v>174.5</v>
          </cell>
          <cell r="K96">
            <v>148.89449999999997</v>
          </cell>
          <cell r="L96">
            <v>178.8</v>
          </cell>
          <cell r="M96">
            <v>127.4</v>
          </cell>
          <cell r="N96">
            <v>172.7</v>
          </cell>
          <cell r="O96">
            <v>166.2</v>
          </cell>
          <cell r="P96">
            <v>1073.2</v>
          </cell>
          <cell r="Q96">
            <v>786.89683770000011</v>
          </cell>
          <cell r="R96">
            <v>1275.5</v>
          </cell>
          <cell r="S96">
            <v>1374.9796595600001</v>
          </cell>
          <cell r="T96">
            <v>689.89422281000009</v>
          </cell>
          <cell r="U96">
            <v>585.77841887</v>
          </cell>
        </row>
        <row r="97">
          <cell r="C97">
            <v>0</v>
          </cell>
          <cell r="D97">
            <v>-5.0999999999999996</v>
          </cell>
          <cell r="E97">
            <v>-22.900000000000002</v>
          </cell>
          <cell r="F97">
            <v>-31.299999999999997</v>
          </cell>
          <cell r="G97">
            <v>-69.7</v>
          </cell>
          <cell r="H97">
            <v>-49.214393000000001</v>
          </cell>
          <cell r="I97">
            <v>-56</v>
          </cell>
          <cell r="J97">
            <v>-39.300000000000004</v>
          </cell>
          <cell r="K97">
            <v>-51.698199999999986</v>
          </cell>
          <cell r="L97">
            <v>-150.4</v>
          </cell>
          <cell r="M97">
            <v>-161.9</v>
          </cell>
          <cell r="N97">
            <v>-234.4</v>
          </cell>
          <cell r="O97">
            <v>-131.69999999999999</v>
          </cell>
          <cell r="P97">
            <v>-58.6</v>
          </cell>
          <cell r="Q97">
            <v>-133.08020242000001</v>
          </cell>
          <cell r="R97">
            <v>-122.9</v>
          </cell>
          <cell r="S97">
            <v>-826.96891424</v>
          </cell>
          <cell r="T97">
            <v>-95.220631499999996</v>
          </cell>
          <cell r="U97">
            <v>-454.21573466999996</v>
          </cell>
        </row>
        <row r="101">
          <cell r="C101">
            <v>2.8</v>
          </cell>
          <cell r="D101">
            <v>30.573108000000012</v>
          </cell>
          <cell r="E101">
            <v>-35.887004000000012</v>
          </cell>
          <cell r="F101">
            <v>-5.7286450000000073</v>
          </cell>
          <cell r="G101">
            <v>-22.263205999999993</v>
          </cell>
          <cell r="H101">
            <v>-2.4736849999999961</v>
          </cell>
          <cell r="I101">
            <v>6.9898510399999942</v>
          </cell>
          <cell r="J101">
            <v>-7.6501060399999972</v>
          </cell>
          <cell r="K101">
            <v>12.669034000000003</v>
          </cell>
          <cell r="L101">
            <v>86.071190999999999</v>
          </cell>
          <cell r="M101">
            <v>67.323179999999979</v>
          </cell>
          <cell r="N101">
            <v>173.26288600000001</v>
          </cell>
          <cell r="O101">
            <v>6.1091940000000022</v>
          </cell>
          <cell r="P101">
            <v>512.52672899999993</v>
          </cell>
          <cell r="Q101">
            <v>-295.76162590000001</v>
          </cell>
          <cell r="R101">
            <v>218.95389420640015</v>
          </cell>
          <cell r="S101">
            <v>-44.349233816100195</v>
          </cell>
          <cell r="T101">
            <v>189.50219901950004</v>
          </cell>
          <cell r="U101">
            <v>-458.98161663409996</v>
          </cell>
        </row>
        <row r="102">
          <cell r="C102">
            <v>0</v>
          </cell>
          <cell r="D102">
            <v>-22.073107999999927</v>
          </cell>
          <cell r="E102">
            <v>28.68700400000008</v>
          </cell>
          <cell r="F102">
            <v>19.328644999999916</v>
          </cell>
          <cell r="G102">
            <v>8.6632060000000841</v>
          </cell>
          <cell r="H102">
            <v>6.6736849999999279</v>
          </cell>
          <cell r="I102">
            <v>-3.3898510399998578</v>
          </cell>
          <cell r="J102">
            <v>10.750106040000205</v>
          </cell>
          <cell r="K102">
            <v>7.5309660000000278</v>
          </cell>
          <cell r="L102">
            <v>2.8908999999828211E-2</v>
          </cell>
          <cell r="M102">
            <v>-2.3179999999513257E-2</v>
          </cell>
          <cell r="N102">
            <v>1.452000000017506E-2</v>
          </cell>
          <cell r="O102">
            <v>81.027513030000364</v>
          </cell>
          <cell r="P102">
            <v>-82.26966187999983</v>
          </cell>
          <cell r="Q102">
            <v>-77.529949530001431</v>
          </cell>
          <cell r="R102">
            <v>-99.953392715799055</v>
          </cell>
          <cell r="S102">
            <v>140.08455866970019</v>
          </cell>
          <cell r="T102">
            <v>-37.371838569500369</v>
          </cell>
          <cell r="U102">
            <v>133.26167176000615</v>
          </cell>
        </row>
        <row r="110">
          <cell r="C110">
            <v>12</v>
          </cell>
          <cell r="D110">
            <v>-5.0999999999999996</v>
          </cell>
          <cell r="E110">
            <v>-9.6</v>
          </cell>
          <cell r="F110">
            <v>-5.5</v>
          </cell>
          <cell r="G110">
            <v>0</v>
          </cell>
          <cell r="H110">
            <v>0</v>
          </cell>
          <cell r="I110">
            <v>0.1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-23.770199290000001</v>
          </cell>
        </row>
        <row r="245">
          <cell r="C245">
            <v>316.97161</v>
          </cell>
          <cell r="D245">
            <v>983.89694700000007</v>
          </cell>
          <cell r="E245">
            <v>1412.1009789999998</v>
          </cell>
          <cell r="F245">
            <v>1627.3589302123003</v>
          </cell>
          <cell r="G245">
            <v>1634.5892939999999</v>
          </cell>
          <cell r="H245">
            <v>1556.164008</v>
          </cell>
          <cell r="I245">
            <v>1602.0232119999998</v>
          </cell>
          <cell r="J245">
            <v>1753.221941</v>
          </cell>
          <cell r="K245">
            <v>1852.9847420000001</v>
          </cell>
          <cell r="L245">
            <v>1857.6580469999999</v>
          </cell>
          <cell r="M245">
            <v>1734.8846979999998</v>
          </cell>
          <cell r="N245">
            <v>1697.4838850876602</v>
          </cell>
          <cell r="O245">
            <v>1790.05</v>
          </cell>
          <cell r="P245">
            <v>2691.4459999999999</v>
          </cell>
          <cell r="Q245">
            <v>3381.5129999999999</v>
          </cell>
          <cell r="R245">
            <v>3936.8820000000001</v>
          </cell>
          <cell r="S245">
            <v>4200.5770000000002</v>
          </cell>
          <cell r="T245">
            <v>4357.0940000000001</v>
          </cell>
          <cell r="U245">
            <v>4202.0259999999998</v>
          </cell>
        </row>
        <row r="248">
          <cell r="C248">
            <v>140.55000000000001</v>
          </cell>
          <cell r="D248">
            <v>297.35000000000002</v>
          </cell>
          <cell r="E248">
            <v>451.57900000000001</v>
          </cell>
          <cell r="F248">
            <v>556.52200000000005</v>
          </cell>
          <cell r="G248">
            <v>1343.4849999999999</v>
          </cell>
          <cell r="H248">
            <v>1497.971</v>
          </cell>
          <cell r="I248">
            <v>1492.4110000000001</v>
          </cell>
          <cell r="J248">
            <v>1520.346</v>
          </cell>
          <cell r="K248">
            <v>1567.9</v>
          </cell>
          <cell r="L248">
            <v>1575.78</v>
          </cell>
          <cell r="M248">
            <v>1535.35</v>
          </cell>
          <cell r="N248">
            <v>1510.92</v>
          </cell>
          <cell r="O248">
            <v>1489.92</v>
          </cell>
          <cell r="P248">
            <v>1458.9</v>
          </cell>
          <cell r="Q248">
            <v>1693.2</v>
          </cell>
          <cell r="R248">
            <v>1818.3000000000002</v>
          </cell>
          <cell r="S248">
            <v>1862.6</v>
          </cell>
          <cell r="T248">
            <v>1895.1999999999998</v>
          </cell>
          <cell r="U248">
            <v>2016.9</v>
          </cell>
        </row>
      </sheetData>
      <sheetData sheetId="1">
        <row r="3">
          <cell r="W3">
            <v>532</v>
          </cell>
          <cell r="X3">
            <v>356</v>
          </cell>
          <cell r="Y3">
            <v>197</v>
          </cell>
          <cell r="Z3">
            <v>398</v>
          </cell>
          <cell r="AA3">
            <v>420</v>
          </cell>
        </row>
        <row r="15">
          <cell r="W15">
            <v>100</v>
          </cell>
          <cell r="X15">
            <v>110</v>
          </cell>
          <cell r="Y15">
            <v>70</v>
          </cell>
          <cell r="Z15">
            <v>70</v>
          </cell>
          <cell r="AA15">
            <v>50</v>
          </cell>
        </row>
        <row r="21">
          <cell r="W21">
            <v>2581.9</v>
          </cell>
          <cell r="X21">
            <v>3146.9</v>
          </cell>
          <cell r="Y21">
            <v>3361.9</v>
          </cell>
          <cell r="Z21">
            <v>3576.9</v>
          </cell>
          <cell r="AA21">
            <v>3791.9</v>
          </cell>
        </row>
        <row r="22">
          <cell r="W22">
            <v>-13</v>
          </cell>
          <cell r="X22">
            <v>-38</v>
          </cell>
          <cell r="Y22">
            <v>-40</v>
          </cell>
          <cell r="Z22">
            <v>-40</v>
          </cell>
          <cell r="AA22">
            <v>-40</v>
          </cell>
        </row>
        <row r="23"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W25">
            <v>1036</v>
          </cell>
          <cell r="X25">
            <v>1010</v>
          </cell>
          <cell r="Y25">
            <v>900</v>
          </cell>
          <cell r="Z25">
            <v>1000</v>
          </cell>
          <cell r="AA25">
            <v>1000</v>
          </cell>
        </row>
        <row r="26">
          <cell r="W26">
            <v>16</v>
          </cell>
          <cell r="X26">
            <v>18</v>
          </cell>
          <cell r="Y26">
            <v>25</v>
          </cell>
          <cell r="Z26">
            <v>26</v>
          </cell>
          <cell r="AA26">
            <v>27</v>
          </cell>
        </row>
        <row r="27">
          <cell r="W27">
            <v>1078</v>
          </cell>
          <cell r="X27">
            <v>1199</v>
          </cell>
          <cell r="Y27">
            <v>1200</v>
          </cell>
          <cell r="Z27">
            <v>1250</v>
          </cell>
          <cell r="AA27">
            <v>1330</v>
          </cell>
        </row>
        <row r="29">
          <cell r="W29">
            <v>981</v>
          </cell>
          <cell r="X29">
            <v>987</v>
          </cell>
          <cell r="Y29">
            <v>1130</v>
          </cell>
          <cell r="Z29">
            <v>1240</v>
          </cell>
          <cell r="AA29">
            <v>1350</v>
          </cell>
        </row>
        <row r="30">
          <cell r="W30">
            <v>2811</v>
          </cell>
          <cell r="X30">
            <v>2926</v>
          </cell>
          <cell r="Y30">
            <v>3065</v>
          </cell>
          <cell r="Z30">
            <v>3375</v>
          </cell>
          <cell r="AA30">
            <v>3695</v>
          </cell>
        </row>
        <row r="32">
          <cell r="W32">
            <v>1498</v>
          </cell>
          <cell r="X32">
            <v>1610</v>
          </cell>
          <cell r="Y32">
            <v>1650</v>
          </cell>
          <cell r="Z32">
            <v>1750</v>
          </cell>
          <cell r="AA32">
            <v>1850</v>
          </cell>
        </row>
        <row r="35">
          <cell r="W35">
            <v>188</v>
          </cell>
          <cell r="X35">
            <v>277</v>
          </cell>
          <cell r="Y35">
            <v>250</v>
          </cell>
          <cell r="Z35">
            <v>250</v>
          </cell>
          <cell r="AA35">
            <v>230</v>
          </cell>
        </row>
        <row r="36">
          <cell r="W36">
            <v>70</v>
          </cell>
          <cell r="X36">
            <v>90</v>
          </cell>
          <cell r="Y36">
            <v>50</v>
          </cell>
          <cell r="Z36">
            <v>30</v>
          </cell>
          <cell r="AA36">
            <v>30</v>
          </cell>
        </row>
        <row r="37"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40">
          <cell r="W40">
            <v>4473.3940000000002</v>
          </cell>
          <cell r="X40">
            <v>4836.7269999999999</v>
          </cell>
          <cell r="Y40">
            <v>5227.2830000000004</v>
          </cell>
          <cell r="Z40">
            <v>5561.7269999999999</v>
          </cell>
          <cell r="AA40">
            <v>5883.9489999999996</v>
          </cell>
        </row>
        <row r="43">
          <cell r="W43">
            <v>261</v>
          </cell>
          <cell r="X43">
            <v>249</v>
          </cell>
          <cell r="Y43">
            <v>0</v>
          </cell>
          <cell r="Z43">
            <v>0</v>
          </cell>
          <cell r="AA43">
            <v>30</v>
          </cell>
        </row>
        <row r="44">
          <cell r="W44">
            <v>-175</v>
          </cell>
          <cell r="X44">
            <v>100</v>
          </cell>
          <cell r="Y44">
            <v>0</v>
          </cell>
          <cell r="Z44">
            <v>-125</v>
          </cell>
          <cell r="AA44">
            <v>0</v>
          </cell>
        </row>
        <row r="47">
          <cell r="W47">
            <v>144</v>
          </cell>
          <cell r="X47">
            <v>215</v>
          </cell>
          <cell r="Y47">
            <v>210</v>
          </cell>
          <cell r="Z47">
            <v>170</v>
          </cell>
          <cell r="AA47">
            <v>150</v>
          </cell>
        </row>
        <row r="52">
          <cell r="W52">
            <v>191</v>
          </cell>
          <cell r="X52">
            <v>193</v>
          </cell>
          <cell r="Y52">
            <v>153</v>
          </cell>
          <cell r="Z52">
            <v>155</v>
          </cell>
          <cell r="AA52">
            <v>160</v>
          </cell>
        </row>
        <row r="53">
          <cell r="W53">
            <v>119</v>
          </cell>
          <cell r="X53">
            <v>161</v>
          </cell>
          <cell r="Y53">
            <v>227</v>
          </cell>
          <cell r="Z53">
            <v>230</v>
          </cell>
          <cell r="AA53">
            <v>240</v>
          </cell>
        </row>
        <row r="55">
          <cell r="W55">
            <v>1625</v>
          </cell>
          <cell r="X55">
            <v>1866</v>
          </cell>
          <cell r="Y55">
            <v>2542</v>
          </cell>
          <cell r="Z55">
            <v>2752</v>
          </cell>
          <cell r="AA55">
            <v>2800</v>
          </cell>
        </row>
        <row r="61">
          <cell r="W61">
            <v>-35</v>
          </cell>
          <cell r="X61">
            <v>-35</v>
          </cell>
          <cell r="Y61">
            <v>-35</v>
          </cell>
          <cell r="Z61">
            <v>-35</v>
          </cell>
          <cell r="AA61">
            <v>-35</v>
          </cell>
        </row>
        <row r="62">
          <cell r="W62">
            <v>600</v>
          </cell>
          <cell r="X62">
            <v>600</v>
          </cell>
          <cell r="Y62">
            <v>250</v>
          </cell>
          <cell r="Z62">
            <v>250</v>
          </cell>
          <cell r="AA62">
            <v>250</v>
          </cell>
        </row>
        <row r="71">
          <cell r="W71">
            <v>535</v>
          </cell>
          <cell r="X71">
            <v>520</v>
          </cell>
          <cell r="Y71">
            <v>520</v>
          </cell>
          <cell r="Z71">
            <v>530</v>
          </cell>
          <cell r="AA71">
            <v>550</v>
          </cell>
        </row>
        <row r="84">
          <cell r="W84">
            <v>542</v>
          </cell>
          <cell r="X84">
            <v>560</v>
          </cell>
          <cell r="Y84">
            <v>550</v>
          </cell>
          <cell r="Z84">
            <v>580</v>
          </cell>
          <cell r="AA84">
            <v>620</v>
          </cell>
        </row>
        <row r="85">
          <cell r="W85">
            <v>3117</v>
          </cell>
          <cell r="X85">
            <v>3441</v>
          </cell>
          <cell r="Y85">
            <v>3978</v>
          </cell>
          <cell r="Z85">
            <v>4367</v>
          </cell>
          <cell r="AA85">
            <v>4782</v>
          </cell>
        </row>
        <row r="86">
          <cell r="W86">
            <v>4113</v>
          </cell>
          <cell r="X86">
            <v>4589</v>
          </cell>
          <cell r="Y86">
            <v>5086</v>
          </cell>
          <cell r="Z86">
            <v>5539</v>
          </cell>
          <cell r="AA86">
            <v>6015</v>
          </cell>
        </row>
        <row r="88"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</sheetData>
      <sheetData sheetId="2"/>
      <sheetData sheetId="3">
        <row r="23">
          <cell r="B23">
            <v>2497</v>
          </cell>
          <cell r="C23">
            <v>3868.4754068725233</v>
          </cell>
          <cell r="D23">
            <v>4554.9267445490168</v>
          </cell>
          <cell r="E23">
            <v>5022.1027219486132</v>
          </cell>
          <cell r="F23">
            <v>5668.6959477245236</v>
          </cell>
          <cell r="G23">
            <v>6043.0568703388653</v>
          </cell>
          <cell r="H23">
            <v>6673.9981098035269</v>
          </cell>
          <cell r="I23">
            <v>7456.0259600321851</v>
          </cell>
          <cell r="J23">
            <v>8564.0927813659673</v>
          </cell>
          <cell r="K23">
            <v>9824.2954789006544</v>
          </cell>
          <cell r="L23">
            <v>11620.942438490816</v>
          </cell>
          <cell r="M23">
            <v>13789.913218215348</v>
          </cell>
          <cell r="N23">
            <v>16993.778789722528</v>
          </cell>
          <cell r="O23">
            <v>19074.852303629592</v>
          </cell>
          <cell r="P23">
            <v>17985.954595150855</v>
          </cell>
          <cell r="Q23">
            <v>20743.364248842241</v>
          </cell>
          <cell r="R23">
            <v>24343.986583464648</v>
          </cell>
          <cell r="S23">
            <v>26167.283503255796</v>
          </cell>
          <cell r="T23">
            <v>26847.354249055072</v>
          </cell>
          <cell r="U23">
            <v>29176.366000000002</v>
          </cell>
          <cell r="V23">
            <v>31860.585999999992</v>
          </cell>
          <cell r="W23">
            <v>34957.433000000019</v>
          </cell>
          <cell r="X23">
            <v>38355.301999999996</v>
          </cell>
          <cell r="Y23">
            <v>41881.118000000002</v>
          </cell>
        </row>
        <row r="55">
          <cell r="B55">
            <v>1.2885388888888891</v>
          </cell>
          <cell r="C55">
            <v>1.2624280925013684</v>
          </cell>
          <cell r="D55">
            <v>1.2971230959982971</v>
          </cell>
          <cell r="E55">
            <v>1.3922463846317583</v>
          </cell>
          <cell r="F55">
            <v>2.0240197147722436</v>
          </cell>
          <cell r="G55">
            <v>1.9767673542692938</v>
          </cell>
          <cell r="H55">
            <v>2.0727877061961855</v>
          </cell>
          <cell r="I55">
            <v>2.1942063991295444</v>
          </cell>
          <cell r="J55">
            <v>2.1458840181771635</v>
          </cell>
          <cell r="K55">
            <v>1.9167359207761716</v>
          </cell>
          <cell r="L55">
            <v>1.8126092153097797</v>
          </cell>
          <cell r="M55">
            <v>1.776604660138249</v>
          </cell>
          <cell r="N55">
            <v>1.6705502035330262</v>
          </cell>
          <cell r="O55">
            <v>1.490329623037943</v>
          </cell>
          <cell r="P55">
            <v>1.6704957290066564</v>
          </cell>
          <cell r="Q55">
            <v>1.782348664234511</v>
          </cell>
          <cell r="R55">
            <v>1.6864901804915513</v>
          </cell>
          <cell r="S55">
            <v>1.6512530543196144</v>
          </cell>
          <cell r="T55">
            <v>1.6633535055043527</v>
          </cell>
          <cell r="U55">
            <v>1.76</v>
          </cell>
          <cell r="V55">
            <v>1.8</v>
          </cell>
          <cell r="W55">
            <v>1.8</v>
          </cell>
          <cell r="X55">
            <v>1.8</v>
          </cell>
          <cell r="Y55">
            <v>1.8</v>
          </cell>
        </row>
        <row r="56">
          <cell r="B56">
            <v>1.2470333333333337</v>
          </cell>
          <cell r="C56">
            <v>1.2798333333333329</v>
          </cell>
          <cell r="D56">
            <v>1.3164699999999996</v>
          </cell>
          <cell r="E56">
            <v>1.8166666666666667</v>
          </cell>
          <cell r="F56">
            <v>1.9511999999999994</v>
          </cell>
          <cell r="G56">
            <v>1.9806766666666664</v>
          </cell>
          <cell r="H56">
            <v>2.06</v>
          </cell>
          <cell r="I56">
            <v>2.09</v>
          </cell>
          <cell r="J56">
            <v>2.0750000000000002</v>
          </cell>
          <cell r="K56">
            <v>1.825</v>
          </cell>
          <cell r="L56">
            <v>1.7925</v>
          </cell>
          <cell r="M56">
            <v>1.7135</v>
          </cell>
          <cell r="N56">
            <v>1.5915999999999999</v>
          </cell>
          <cell r="O56">
            <v>1.667</v>
          </cell>
          <cell r="P56">
            <v>1.6858</v>
          </cell>
          <cell r="Q56">
            <v>1.7727999999999999</v>
          </cell>
          <cell r="R56">
            <v>1.6702999999999999</v>
          </cell>
          <cell r="S56">
            <v>1.6567000000000001</v>
          </cell>
          <cell r="T56">
            <v>1.7363</v>
          </cell>
          <cell r="U56">
            <v>1.8</v>
          </cell>
          <cell r="V56">
            <v>1.8</v>
          </cell>
          <cell r="W56">
            <v>1.8</v>
          </cell>
          <cell r="X56">
            <v>1.8</v>
          </cell>
          <cell r="Y56">
            <v>1.8</v>
          </cell>
        </row>
      </sheetData>
      <sheetData sheetId="4"/>
      <sheetData sheetId="5">
        <row r="13">
          <cell r="B13">
            <v>248.76</v>
          </cell>
          <cell r="C13">
            <v>310.32</v>
          </cell>
          <cell r="D13">
            <v>377.06</v>
          </cell>
          <cell r="E13">
            <v>299.95999999999998</v>
          </cell>
          <cell r="F13">
            <v>323.88</v>
          </cell>
          <cell r="G13">
            <v>458.93</v>
          </cell>
          <cell r="H13">
            <v>473.91</v>
          </cell>
          <cell r="I13">
            <v>601.19000000000005</v>
          </cell>
          <cell r="J13">
            <v>828.3</v>
          </cell>
          <cell r="K13">
            <v>1081.6400000000001</v>
          </cell>
          <cell r="L13">
            <v>1470.63</v>
          </cell>
          <cell r="M13">
            <v>1663.94</v>
          </cell>
          <cell r="N13">
            <v>2082.8200000000002</v>
          </cell>
          <cell r="O13">
            <v>2406.5500000000002</v>
          </cell>
          <cell r="P13">
            <v>1893.72</v>
          </cell>
          <cell r="Q13">
            <v>2462.79</v>
          </cell>
          <cell r="R13">
            <v>3246.93</v>
          </cell>
          <cell r="S13">
            <v>3501.9</v>
          </cell>
          <cell r="T13">
            <v>4249.55</v>
          </cell>
          <cell r="U13">
            <v>4865.2448863636364</v>
          </cell>
          <cell r="V13">
            <v>5866.916666666667</v>
          </cell>
          <cell r="W13">
            <v>7090.9166666666661</v>
          </cell>
          <cell r="X13">
            <v>8580.3222222222212</v>
          </cell>
          <cell r="Y13">
            <v>10410.477777777778</v>
          </cell>
        </row>
        <row r="16">
          <cell r="B16">
            <v>78.59</v>
          </cell>
          <cell r="C16">
            <v>98.04</v>
          </cell>
          <cell r="D16">
            <v>171.1</v>
          </cell>
          <cell r="E16">
            <v>293.73</v>
          </cell>
          <cell r="F16">
            <v>209.81</v>
          </cell>
          <cell r="G16">
            <v>244.03</v>
          </cell>
          <cell r="H16">
            <v>313.7</v>
          </cell>
          <cell r="I16">
            <v>392.03</v>
          </cell>
          <cell r="J16">
            <v>442.32</v>
          </cell>
          <cell r="K16">
            <v>535.76</v>
          </cell>
          <cell r="L16">
            <v>693.03</v>
          </cell>
          <cell r="M16">
            <v>887.07</v>
          </cell>
          <cell r="N16">
            <v>1091.5999999999999</v>
          </cell>
          <cell r="O16">
            <v>1256.55</v>
          </cell>
          <cell r="P16">
            <v>1308.28</v>
          </cell>
          <cell r="Q16">
            <v>1604.9</v>
          </cell>
          <cell r="R16">
            <v>1984.55</v>
          </cell>
          <cell r="S16">
            <v>2543.79</v>
          </cell>
          <cell r="T16">
            <v>2963.51</v>
          </cell>
          <cell r="U16">
            <v>3384.9619318181822</v>
          </cell>
          <cell r="V16">
            <v>3966.5966666666664</v>
          </cell>
          <cell r="W16">
            <v>4729.0233333333335</v>
          </cell>
          <cell r="X16">
            <v>5636.4833333333336</v>
          </cell>
          <cell r="Y16">
            <v>6735.65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"/>
  <sheetViews>
    <sheetView tabSelected="1" zoomScaleNormal="100" zoomScaleSheetLayoutView="100" workbookViewId="0">
      <pane xSplit="1" ySplit="7" topLeftCell="R8" activePane="bottomRight" state="frozen"/>
      <selection activeCell="AB43" sqref="AB43"/>
      <selection pane="topRight" activeCell="AB43" sqref="AB43"/>
      <selection pane="bottomLeft" activeCell="AB43" sqref="AB43"/>
      <selection pane="bottomRight" activeCell="Y11" sqref="Y11"/>
    </sheetView>
  </sheetViews>
  <sheetFormatPr defaultRowHeight="12.75"/>
  <cols>
    <col min="1" max="1" width="50.42578125" style="1" customWidth="1"/>
    <col min="2" max="17" width="8.28515625" style="1" hidden="1" customWidth="1"/>
    <col min="18" max="25" width="8.28515625" style="1" customWidth="1"/>
    <col min="26" max="26" width="2" style="1" customWidth="1"/>
    <col min="27" max="31" width="9.140625" style="1" hidden="1" customWidth="1"/>
    <col min="32" max="16384" width="9.140625" style="1"/>
  </cols>
  <sheetData>
    <row r="1" spans="1:33" ht="13.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R1" s="3"/>
      <c r="S1" s="3"/>
      <c r="T1" s="3"/>
      <c r="W1" s="3"/>
      <c r="X1" s="3"/>
      <c r="Y1" s="4" t="s">
        <v>0</v>
      </c>
    </row>
    <row r="2" spans="1:33" ht="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3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33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  <c r="V4" s="12"/>
      <c r="W4" s="9"/>
      <c r="X4" s="9"/>
      <c r="Y4" s="9"/>
    </row>
    <row r="5" spans="1:33" ht="13.5">
      <c r="A5" s="13"/>
      <c r="B5" s="1">
        <v>1995</v>
      </c>
      <c r="C5" s="1">
        <v>1996</v>
      </c>
      <c r="D5" s="1">
        <v>1997</v>
      </c>
      <c r="E5" s="1">
        <v>1998</v>
      </c>
      <c r="F5" s="1">
        <v>1999</v>
      </c>
      <c r="G5" s="1">
        <v>2000</v>
      </c>
      <c r="H5" s="1">
        <v>2001</v>
      </c>
      <c r="I5" s="1">
        <v>2002</v>
      </c>
      <c r="J5" s="1">
        <v>2003</v>
      </c>
      <c r="K5" s="14">
        <v>2004</v>
      </c>
      <c r="L5" s="14">
        <v>2005</v>
      </c>
      <c r="M5" s="14">
        <v>2006</v>
      </c>
      <c r="N5" s="14">
        <v>2007</v>
      </c>
      <c r="O5" s="14">
        <v>2008</v>
      </c>
      <c r="P5" s="14">
        <f t="shared" ref="P5:Y5" si="0">O5+1</f>
        <v>2009</v>
      </c>
      <c r="Q5" s="14">
        <f>P5+1</f>
        <v>2010</v>
      </c>
      <c r="R5" s="14">
        <f t="shared" si="0"/>
        <v>2011</v>
      </c>
      <c r="S5" s="14">
        <f t="shared" si="0"/>
        <v>2012</v>
      </c>
      <c r="T5" s="15">
        <f t="shared" si="0"/>
        <v>2013</v>
      </c>
      <c r="U5" s="16">
        <f t="shared" si="0"/>
        <v>2014</v>
      </c>
      <c r="V5" s="17">
        <f t="shared" si="0"/>
        <v>2015</v>
      </c>
      <c r="W5" s="14">
        <f t="shared" si="0"/>
        <v>2016</v>
      </c>
      <c r="X5" s="14">
        <f t="shared" si="0"/>
        <v>2017</v>
      </c>
      <c r="Y5" s="14">
        <f t="shared" si="0"/>
        <v>2018</v>
      </c>
    </row>
    <row r="6" spans="1:33">
      <c r="A6" s="18"/>
      <c r="B6" s="18"/>
      <c r="C6" s="18" t="s">
        <v>3</v>
      </c>
      <c r="D6" s="18" t="s">
        <v>3</v>
      </c>
      <c r="E6" s="18" t="s">
        <v>3</v>
      </c>
      <c r="F6" s="18" t="s">
        <v>3</v>
      </c>
      <c r="G6" s="18" t="s">
        <v>3</v>
      </c>
      <c r="H6" s="18" t="s">
        <v>3</v>
      </c>
      <c r="I6" s="18" t="s">
        <v>3</v>
      </c>
      <c r="J6" s="18" t="s">
        <v>3</v>
      </c>
      <c r="K6" s="18" t="s">
        <v>3</v>
      </c>
      <c r="L6" s="18" t="s">
        <v>3</v>
      </c>
      <c r="M6" s="18" t="s">
        <v>3</v>
      </c>
      <c r="N6" s="18" t="s">
        <v>3</v>
      </c>
      <c r="O6" s="18" t="s">
        <v>3</v>
      </c>
      <c r="P6" s="18" t="s">
        <v>3</v>
      </c>
      <c r="Q6" s="18" t="s">
        <v>3</v>
      </c>
      <c r="R6" s="18" t="s">
        <v>3</v>
      </c>
      <c r="S6" s="18" t="s">
        <v>3</v>
      </c>
      <c r="T6" s="19" t="s">
        <v>3</v>
      </c>
      <c r="U6" s="20" t="s">
        <v>4</v>
      </c>
      <c r="V6" s="21" t="s">
        <v>4</v>
      </c>
      <c r="W6" s="18" t="s">
        <v>4</v>
      </c>
      <c r="X6" s="18" t="s">
        <v>4</v>
      </c>
      <c r="Y6" s="18" t="s">
        <v>4</v>
      </c>
      <c r="Z6" s="22"/>
      <c r="AA6" s="22"/>
      <c r="AB6" s="22"/>
      <c r="AC6" s="22"/>
      <c r="AD6" s="22"/>
      <c r="AE6" s="22"/>
      <c r="AF6" s="22"/>
      <c r="AG6" s="22"/>
    </row>
    <row r="7" spans="1:33" ht="4.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26"/>
      <c r="V7" s="27"/>
      <c r="W7" s="24"/>
      <c r="X7" s="24"/>
      <c r="Y7" s="24"/>
    </row>
    <row r="8" spans="1:33" ht="13.5">
      <c r="A8" s="13"/>
      <c r="T8" s="28"/>
      <c r="U8" s="29"/>
      <c r="V8" s="30"/>
      <c r="W8" s="2"/>
      <c r="X8" s="2"/>
      <c r="Y8" s="2"/>
    </row>
    <row r="9" spans="1:33">
      <c r="A9" s="2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8"/>
      <c r="U9" s="29"/>
      <c r="V9" s="30"/>
    </row>
    <row r="10" spans="1:33">
      <c r="A10" s="22"/>
      <c r="T10" s="28"/>
      <c r="U10" s="29"/>
      <c r="V10" s="30"/>
    </row>
    <row r="11" spans="1:33">
      <c r="A11" s="22" t="s">
        <v>6</v>
      </c>
      <c r="B11" s="31">
        <f>SUM(B12,B15,B16,B17)</f>
        <v>271.72499999999997</v>
      </c>
      <c r="C11" s="31">
        <f t="shared" ref="C11:T11" si="1">SUM(C12,C15,C16,C17)</f>
        <v>496.54200000000003</v>
      </c>
      <c r="D11" s="31">
        <f t="shared" si="1"/>
        <v>708.30499999999995</v>
      </c>
      <c r="E11" s="31">
        <f t="shared" si="1"/>
        <v>769.72500000000002</v>
      </c>
      <c r="F11" s="31">
        <f t="shared" si="1"/>
        <v>876.59</v>
      </c>
      <c r="G11" s="31">
        <f t="shared" si="1"/>
        <v>931.67570000000001</v>
      </c>
      <c r="H11" s="31">
        <f t="shared" si="1"/>
        <v>1105.6788019999999</v>
      </c>
      <c r="I11" s="31">
        <f t="shared" si="1"/>
        <v>1211.0166000000004</v>
      </c>
      <c r="J11" s="31">
        <f t="shared" si="1"/>
        <v>1367.8126999999999</v>
      </c>
      <c r="K11" s="31">
        <f t="shared" si="1"/>
        <v>2266.625122142857</v>
      </c>
      <c r="L11" s="31">
        <f t="shared" si="1"/>
        <v>2810.2504319999998</v>
      </c>
      <c r="M11" s="31">
        <f t="shared" si="1"/>
        <v>3694.6843939</v>
      </c>
      <c r="N11" s="31">
        <f t="shared" si="1"/>
        <v>4972.6350360000006</v>
      </c>
      <c r="O11" s="31">
        <f t="shared" si="1"/>
        <v>5854.1751783</v>
      </c>
      <c r="P11" s="31">
        <f t="shared" si="1"/>
        <v>5264.4950890400005</v>
      </c>
      <c r="Q11" s="31">
        <f t="shared" si="1"/>
        <v>5865.8005007991997</v>
      </c>
      <c r="R11" s="31">
        <f t="shared" si="1"/>
        <v>6873.6614105635999</v>
      </c>
      <c r="S11" s="31">
        <f t="shared" si="1"/>
        <v>7560.0456340400006</v>
      </c>
      <c r="T11" s="32">
        <f t="shared" si="1"/>
        <v>7434.1522711159068</v>
      </c>
      <c r="U11" s="33">
        <f>SUM(U12,U15,U16,U17)</f>
        <v>7909</v>
      </c>
      <c r="V11" s="34">
        <f>SUM(V12,V15,V16,V17)</f>
        <v>8765</v>
      </c>
      <c r="W11" s="31">
        <f>SUM(W12,W15,W16,W17)</f>
        <v>9794</v>
      </c>
      <c r="X11" s="31">
        <f t="shared" ref="X11:Y11" si="2">SUM(X12,X15,X16,X17)</f>
        <v>10606</v>
      </c>
      <c r="Y11" s="31">
        <f t="shared" si="2"/>
        <v>11497</v>
      </c>
      <c r="AA11" s="35">
        <v>0</v>
      </c>
      <c r="AB11" s="35">
        <v>0</v>
      </c>
      <c r="AC11" s="35" t="e">
        <v>#REF!</v>
      </c>
      <c r="AD11" s="35" t="e">
        <v>#REF!</v>
      </c>
      <c r="AE11" s="35" t="e">
        <v>#REF!</v>
      </c>
      <c r="AF11" s="2"/>
    </row>
    <row r="12" spans="1:33">
      <c r="A12" s="36" t="s">
        <v>7</v>
      </c>
      <c r="B12" s="31">
        <f>SUM(B13:B14)</f>
        <v>142.94499999999999</v>
      </c>
      <c r="C12" s="31">
        <f t="shared" ref="C12:T12" si="3">SUM(C13:C14)</f>
        <v>324.22500000000002</v>
      </c>
      <c r="D12" s="31">
        <f t="shared" si="3"/>
        <v>514.68599999999992</v>
      </c>
      <c r="E12" s="31">
        <f t="shared" si="3"/>
        <v>543.32400000000007</v>
      </c>
      <c r="F12" s="31">
        <f t="shared" si="3"/>
        <v>683.245</v>
      </c>
      <c r="G12" s="31">
        <f t="shared" si="3"/>
        <v>740.34780000000001</v>
      </c>
      <c r="H12" s="31">
        <f t="shared" si="3"/>
        <v>833.16559999999993</v>
      </c>
      <c r="I12" s="31">
        <f t="shared" si="3"/>
        <v>946.19430000000011</v>
      </c>
      <c r="J12" s="31">
        <f t="shared" si="3"/>
        <v>1027.441</v>
      </c>
      <c r="K12" s="31">
        <f t="shared" si="3"/>
        <v>1530.2509381428572</v>
      </c>
      <c r="L12" s="31">
        <f t="shared" si="3"/>
        <v>1982.6646180000002</v>
      </c>
      <c r="M12" s="31">
        <f t="shared" si="3"/>
        <v>2646.5407690000002</v>
      </c>
      <c r="N12" s="31">
        <f t="shared" si="3"/>
        <v>3669.0894360000002</v>
      </c>
      <c r="O12" s="31">
        <f t="shared" si="3"/>
        <v>4752.6569179999997</v>
      </c>
      <c r="P12" s="31">
        <f t="shared" si="3"/>
        <v>4388.873634040001</v>
      </c>
      <c r="Q12" s="31">
        <f t="shared" si="3"/>
        <v>4867.4405007992</v>
      </c>
      <c r="R12" s="31">
        <f t="shared" si="3"/>
        <v>6134.7518580236001</v>
      </c>
      <c r="S12" s="31">
        <f t="shared" si="3"/>
        <v>6670.9694821400008</v>
      </c>
      <c r="T12" s="32">
        <f t="shared" si="3"/>
        <v>6659.2953364259065</v>
      </c>
      <c r="U12" s="33">
        <f>SUM(U13:U14)</f>
        <v>7230</v>
      </c>
      <c r="V12" s="34">
        <f>SUM(V13:V14)</f>
        <v>8030</v>
      </c>
      <c r="W12" s="31">
        <f>SUM(W13:W14)</f>
        <v>9064</v>
      </c>
      <c r="X12" s="31">
        <f t="shared" ref="X12:Y12" si="4">SUM(X13:X14)</f>
        <v>9906</v>
      </c>
      <c r="Y12" s="31">
        <f t="shared" si="4"/>
        <v>10797</v>
      </c>
      <c r="AA12" s="35">
        <v>0</v>
      </c>
      <c r="AB12" s="35">
        <v>0</v>
      </c>
      <c r="AC12" s="35" t="e">
        <v>#REF!</v>
      </c>
      <c r="AD12" s="35" t="e">
        <v>#REF!</v>
      </c>
      <c r="AE12" s="35" t="e">
        <v>#REF!</v>
      </c>
      <c r="AF12" s="2"/>
    </row>
    <row r="13" spans="1:33">
      <c r="A13" s="37" t="s">
        <v>8</v>
      </c>
      <c r="B13" s="31">
        <f>[1]Data!C40</f>
        <v>66.745000000000005</v>
      </c>
      <c r="C13" s="31">
        <f>[1]Data!D40</f>
        <v>158.42699999999999</v>
      </c>
      <c r="D13" s="31">
        <f>[1]Data!E40</f>
        <v>319.43099999999998</v>
      </c>
      <c r="E13" s="31">
        <f>[1]Data!F40</f>
        <v>304.017</v>
      </c>
      <c r="F13" s="31">
        <f>[1]Data!G40</f>
        <v>397.04399999999998</v>
      </c>
      <c r="G13" s="31">
        <f>[1]Data!H40</f>
        <v>436.84109999999998</v>
      </c>
      <c r="H13" s="31">
        <f>[1]Data!I40</f>
        <v>511.40429999999998</v>
      </c>
      <c r="I13" s="31">
        <f>[1]Data!J40</f>
        <v>578.0308</v>
      </c>
      <c r="J13" s="31">
        <f>[1]Data!K40</f>
        <v>607.80729999999994</v>
      </c>
      <c r="K13" s="31">
        <f>[1]Data!L40</f>
        <v>909.63673314285711</v>
      </c>
      <c r="L13" s="31">
        <f>[1]Data!M40</f>
        <v>1397.2579480000002</v>
      </c>
      <c r="M13" s="31">
        <f>[1]Data!N40</f>
        <v>1800.647397</v>
      </c>
      <c r="N13" s="31">
        <f>[1]Data!O40</f>
        <v>2454.268321</v>
      </c>
      <c r="O13" s="31">
        <f>[1]Data!P40</f>
        <v>2639.3485939999996</v>
      </c>
      <c r="P13" s="31">
        <f>[1]Data!Q40</f>
        <v>2530.8960540400003</v>
      </c>
      <c r="Q13" s="31">
        <f>[1]Data!R40</f>
        <v>2834.2969076431</v>
      </c>
      <c r="R13" s="31">
        <f>[1]Data!S40</f>
        <v>3492.7267112299996</v>
      </c>
      <c r="S13" s="31">
        <f>[1]Data!T40</f>
        <v>3790.0169594900008</v>
      </c>
      <c r="T13" s="32">
        <f>[1]Data!U40</f>
        <v>3659.4208167577071</v>
      </c>
      <c r="U13" s="33">
        <f>[1]End!W86</f>
        <v>4113</v>
      </c>
      <c r="V13" s="34">
        <f>[1]End!X86</f>
        <v>4589</v>
      </c>
      <c r="W13" s="31">
        <f>[1]End!Y86</f>
        <v>5086</v>
      </c>
      <c r="X13" s="31">
        <f>[1]End!Z86</f>
        <v>5539</v>
      </c>
      <c r="Y13" s="31">
        <f>[1]End!AA86</f>
        <v>6015</v>
      </c>
      <c r="AA13" s="35">
        <v>0</v>
      </c>
      <c r="AB13" s="35">
        <v>0</v>
      </c>
      <c r="AC13" s="35" t="e">
        <v>#REF!</v>
      </c>
      <c r="AD13" s="35" t="e">
        <v>#REF!</v>
      </c>
      <c r="AE13" s="35" t="e">
        <v>#REF!</v>
      </c>
      <c r="AF13" s="2"/>
    </row>
    <row r="14" spans="1:33">
      <c r="A14" s="37" t="s">
        <v>9</v>
      </c>
      <c r="B14" s="31">
        <f>[1]Data!C41</f>
        <v>76.2</v>
      </c>
      <c r="C14" s="31">
        <f>[1]Data!D41</f>
        <v>165.798</v>
      </c>
      <c r="D14" s="31">
        <f>[1]Data!E41</f>
        <v>195.255</v>
      </c>
      <c r="E14" s="31">
        <f>[1]Data!F41</f>
        <v>239.30700000000002</v>
      </c>
      <c r="F14" s="31">
        <f>[1]Data!G41</f>
        <v>286.20100000000002</v>
      </c>
      <c r="G14" s="31">
        <f>[1]Data!H41</f>
        <v>303.50670000000008</v>
      </c>
      <c r="H14" s="31">
        <f>[1]Data!I41</f>
        <v>321.76129999999995</v>
      </c>
      <c r="I14" s="31">
        <f>[1]Data!J41</f>
        <v>368.16350000000006</v>
      </c>
      <c r="J14" s="31">
        <f>[1]Data!K41</f>
        <v>419.63370000000009</v>
      </c>
      <c r="K14" s="31">
        <f>[1]Data!L41</f>
        <v>620.61420499999997</v>
      </c>
      <c r="L14" s="31">
        <f>[1]Data!M41</f>
        <v>585.40666999999996</v>
      </c>
      <c r="M14" s="31">
        <f>[1]Data!N41</f>
        <v>845.893372</v>
      </c>
      <c r="N14" s="31">
        <f>[1]Data!O41</f>
        <v>1214.821115</v>
      </c>
      <c r="O14" s="31">
        <f>[1]Data!P41</f>
        <v>2113.3083240000001</v>
      </c>
      <c r="P14" s="31">
        <f>[1]Data!Q41</f>
        <v>1857.9775800000002</v>
      </c>
      <c r="Q14" s="31">
        <f>[1]Data!R41</f>
        <v>2033.1435931561</v>
      </c>
      <c r="R14" s="31">
        <f>[1]Data!S41</f>
        <v>2642.0251467936005</v>
      </c>
      <c r="S14" s="31">
        <f>[1]Data!T41</f>
        <v>2880.95252265</v>
      </c>
      <c r="T14" s="32">
        <f>[1]Data!U41</f>
        <v>2999.8745196681998</v>
      </c>
      <c r="U14" s="33">
        <f>[1]End!W85</f>
        <v>3117</v>
      </c>
      <c r="V14" s="34">
        <f>[1]End!X85</f>
        <v>3441</v>
      </c>
      <c r="W14" s="31">
        <f>[1]End!Y85</f>
        <v>3978</v>
      </c>
      <c r="X14" s="31">
        <f>[1]End!Z85</f>
        <v>4367</v>
      </c>
      <c r="Y14" s="31">
        <f>[1]End!AA85</f>
        <v>4782</v>
      </c>
      <c r="AA14" s="35">
        <v>0</v>
      </c>
      <c r="AB14" s="35">
        <v>0</v>
      </c>
      <c r="AC14" s="35" t="e">
        <v>#REF!</v>
      </c>
      <c r="AD14" s="35" t="e">
        <v>#REF!</v>
      </c>
      <c r="AE14" s="35" t="e">
        <v>#REF!</v>
      </c>
      <c r="AF14" s="2"/>
    </row>
    <row r="15" spans="1:33">
      <c r="A15" s="36" t="s">
        <v>10</v>
      </c>
      <c r="B15" s="31">
        <f>[1]Data!C55</f>
        <v>40.880000000000003</v>
      </c>
      <c r="C15" s="31">
        <f>[1]Data!D55</f>
        <v>69.314000000000007</v>
      </c>
      <c r="D15" s="31">
        <f>[1]Data!E55</f>
        <v>71.688000000000002</v>
      </c>
      <c r="E15" s="31">
        <f>[1]Data!F55</f>
        <v>105.88199999999999</v>
      </c>
      <c r="F15" s="31">
        <f>[1]Data!G55</f>
        <v>107.27500000000001</v>
      </c>
      <c r="G15" s="31">
        <f>[1]Data!H55</f>
        <v>140.017</v>
      </c>
      <c r="H15" s="31">
        <f>[1]Data!I55</f>
        <v>155.45400000000001</v>
      </c>
      <c r="I15" s="31">
        <f>[1]Data!J55</f>
        <v>175.88640000000001</v>
      </c>
      <c r="J15" s="31">
        <f>[1]Data!K55</f>
        <v>222.76099999999997</v>
      </c>
      <c r="K15" s="31">
        <f>[1]Data!L55</f>
        <v>402.17418400000003</v>
      </c>
      <c r="L15" s="31">
        <f>[1]Data!M55</f>
        <v>428.78581399999996</v>
      </c>
      <c r="M15" s="31">
        <f>[1]Data!N55</f>
        <v>502.84362489999995</v>
      </c>
      <c r="N15" s="31">
        <f>[1]Data!O55</f>
        <v>722.04560000000004</v>
      </c>
      <c r="O15" s="31">
        <f>[1]Data!P55</f>
        <v>0</v>
      </c>
      <c r="P15" s="31">
        <f>[1]Data!Q55</f>
        <v>0</v>
      </c>
      <c r="Q15" s="31">
        <f>[1]Data!R55</f>
        <v>0</v>
      </c>
      <c r="R15" s="31">
        <f>[1]Data!S55</f>
        <v>0</v>
      </c>
      <c r="S15" s="31">
        <f>[1]Data!T55</f>
        <v>0</v>
      </c>
      <c r="T15" s="32">
        <f>[1]Data!U55</f>
        <v>0</v>
      </c>
      <c r="U15" s="33">
        <f>[1]End!W88</f>
        <v>0</v>
      </c>
      <c r="V15" s="34">
        <f>[1]End!X88</f>
        <v>0</v>
      </c>
      <c r="W15" s="31">
        <f>[1]End!Y88</f>
        <v>0</v>
      </c>
      <c r="X15" s="31">
        <f>[1]End!Z88</f>
        <v>0</v>
      </c>
      <c r="Y15" s="31">
        <f>[1]End!AA88</f>
        <v>0</v>
      </c>
      <c r="AA15" s="35">
        <v>0</v>
      </c>
      <c r="AB15" s="35">
        <v>0</v>
      </c>
      <c r="AC15" s="35" t="e">
        <v>#REF!</v>
      </c>
      <c r="AD15" s="35" t="e">
        <v>#REF!</v>
      </c>
      <c r="AE15" s="35" t="e">
        <v>#REF!</v>
      </c>
      <c r="AF15" s="2"/>
    </row>
    <row r="16" spans="1:33">
      <c r="A16" s="36" t="s">
        <v>11</v>
      </c>
      <c r="B16" s="31">
        <f>[1]Data!C59</f>
        <v>71</v>
      </c>
      <c r="C16" s="31">
        <f>[1]Data!D59</f>
        <v>71.494</v>
      </c>
      <c r="D16" s="31">
        <f>[1]Data!E59</f>
        <v>24.368000000000002</v>
      </c>
      <c r="E16" s="31">
        <f>[1]Data!F59</f>
        <v>30.436</v>
      </c>
      <c r="F16" s="31">
        <f>[1]Data!G59</f>
        <v>49.345000000000006</v>
      </c>
      <c r="G16" s="31">
        <f>[1]Data!H59</f>
        <v>14.096</v>
      </c>
      <c r="H16" s="31">
        <f>[1]Data!I59</f>
        <v>47.954999999999998</v>
      </c>
      <c r="I16" s="31">
        <f>[1]Data!J59</f>
        <v>22.602</v>
      </c>
      <c r="J16" s="31">
        <f>[1]Data!K59</f>
        <v>48.408000000000001</v>
      </c>
      <c r="K16" s="31">
        <f>[1]Data!L59</f>
        <v>124.7</v>
      </c>
      <c r="L16" s="31">
        <f>[1]Data!M59</f>
        <v>104.5</v>
      </c>
      <c r="M16" s="31">
        <f>[1]Data!N59</f>
        <v>167.6</v>
      </c>
      <c r="N16" s="31">
        <f>[1]Data!O59</f>
        <v>102.1</v>
      </c>
      <c r="O16" s="31">
        <f>[1]Data!P59</f>
        <v>617.27071030000002</v>
      </c>
      <c r="P16" s="31">
        <f>[1]Data!Q59</f>
        <v>388.5775999999999</v>
      </c>
      <c r="Q16" s="31">
        <f>[1]Data!R59</f>
        <v>472.08</v>
      </c>
      <c r="R16" s="31">
        <f>[1]Data!S59</f>
        <v>223.49062803000012</v>
      </c>
      <c r="S16" s="31">
        <f>[1]Data!T59</f>
        <v>270.85483655000013</v>
      </c>
      <c r="T16" s="32">
        <f>[1]Data!U59</f>
        <v>238.86109999999999</v>
      </c>
      <c r="U16" s="33">
        <f>[1]End!W47</f>
        <v>144</v>
      </c>
      <c r="V16" s="34">
        <f>[1]End!X47</f>
        <v>215</v>
      </c>
      <c r="W16" s="31">
        <f>[1]End!Y47</f>
        <v>210</v>
      </c>
      <c r="X16" s="31">
        <f>[1]End!Z47</f>
        <v>170</v>
      </c>
      <c r="Y16" s="31">
        <f>[1]End!AA47</f>
        <v>150</v>
      </c>
      <c r="AA16" s="35">
        <v>0</v>
      </c>
      <c r="AB16" s="35">
        <v>0</v>
      </c>
      <c r="AC16" s="35" t="e">
        <v>#REF!</v>
      </c>
      <c r="AD16" s="35" t="e">
        <v>#REF!</v>
      </c>
      <c r="AE16" s="35" t="e">
        <v>#REF!</v>
      </c>
      <c r="AF16" s="2"/>
    </row>
    <row r="17" spans="1:35">
      <c r="A17" s="36" t="s">
        <v>12</v>
      </c>
      <c r="B17" s="31">
        <f>[1]Data!C60</f>
        <v>16.899999999999999</v>
      </c>
      <c r="C17" s="31">
        <f>[1]Data!D60</f>
        <v>31.509</v>
      </c>
      <c r="D17" s="31">
        <f>[1]Data!E60</f>
        <v>97.563000000000017</v>
      </c>
      <c r="E17" s="31">
        <f>[1]Data!F60</f>
        <v>90.082999999999998</v>
      </c>
      <c r="F17" s="31">
        <f>[1]Data!G60</f>
        <v>36.724999999999994</v>
      </c>
      <c r="G17" s="31">
        <f>[1]Data!H60</f>
        <v>37.2149</v>
      </c>
      <c r="H17" s="31">
        <f>[1]Data!I60</f>
        <v>69.104202000000015</v>
      </c>
      <c r="I17" s="31">
        <f>[1]Data!J60</f>
        <v>66.333900000000014</v>
      </c>
      <c r="J17" s="31">
        <f>[1]Data!K60</f>
        <v>69.202699999999993</v>
      </c>
      <c r="K17" s="31">
        <f>[1]Data!L60</f>
        <v>209.5</v>
      </c>
      <c r="L17" s="31">
        <f>[1]Data!M60</f>
        <v>294.29999999999995</v>
      </c>
      <c r="M17" s="31">
        <f>[1]Data!N60</f>
        <v>377.7</v>
      </c>
      <c r="N17" s="31">
        <f>[1]Data!O60</f>
        <v>479.4</v>
      </c>
      <c r="O17" s="31">
        <f>[1]Data!P60</f>
        <v>484.24754999999999</v>
      </c>
      <c r="P17" s="31">
        <f>[1]Data!Q60</f>
        <v>487.04385500000001</v>
      </c>
      <c r="Q17" s="31">
        <f>[1]Data!R60</f>
        <v>526.28</v>
      </c>
      <c r="R17" s="31">
        <f>[1]Data!S60</f>
        <v>515.41892451000001</v>
      </c>
      <c r="S17" s="31">
        <f>[1]Data!T60</f>
        <v>618.22131535000005</v>
      </c>
      <c r="T17" s="32">
        <f>[1]Data!U60</f>
        <v>535.99583469000004</v>
      </c>
      <c r="U17" s="33">
        <f>[1]End!W71</f>
        <v>535</v>
      </c>
      <c r="V17" s="34">
        <f>[1]End!X71</f>
        <v>520</v>
      </c>
      <c r="W17" s="31">
        <f>[1]End!Y71</f>
        <v>520</v>
      </c>
      <c r="X17" s="31">
        <f>[1]End!Z71</f>
        <v>530</v>
      </c>
      <c r="Y17" s="31">
        <f>[1]End!AA71</f>
        <v>550</v>
      </c>
      <c r="AA17" s="35">
        <v>0</v>
      </c>
      <c r="AB17" s="35">
        <v>0</v>
      </c>
      <c r="AC17" s="35" t="e">
        <v>#REF!</v>
      </c>
      <c r="AD17" s="35" t="e">
        <v>#REF!</v>
      </c>
      <c r="AE17" s="35" t="e">
        <v>#REF!</v>
      </c>
      <c r="AF17" s="2"/>
    </row>
    <row r="18" spans="1:35">
      <c r="A18" s="22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8"/>
      <c r="T18" s="39"/>
      <c r="U18" s="40"/>
      <c r="V18" s="41"/>
      <c r="W18" s="38"/>
      <c r="X18" s="38"/>
      <c r="Y18" s="38"/>
      <c r="AA18" s="42"/>
      <c r="AB18" s="42"/>
      <c r="AC18" s="42"/>
      <c r="AD18" s="42"/>
      <c r="AE18" s="42"/>
      <c r="AF18" s="2"/>
    </row>
    <row r="19" spans="1:35">
      <c r="A19" s="22" t="s">
        <v>13</v>
      </c>
      <c r="B19" s="31">
        <f>SUM(B20,B21,B22,B25,B26,B27,B28)</f>
        <v>359.22499999999997</v>
      </c>
      <c r="C19" s="31">
        <f t="shared" ref="C19:T19" si="5">SUM(C20,C21,C22,C25,C26,C27,C28)</f>
        <v>683.44489999999996</v>
      </c>
      <c r="D19" s="31">
        <f t="shared" si="5"/>
        <v>978.645779984</v>
      </c>
      <c r="E19" s="31">
        <f t="shared" si="5"/>
        <v>966.34136917800004</v>
      </c>
      <c r="F19" s="31">
        <f t="shared" si="5"/>
        <v>1155.8350624981997</v>
      </c>
      <c r="G19" s="31">
        <f t="shared" si="5"/>
        <v>1011.5955303398003</v>
      </c>
      <c r="H19" s="31">
        <f t="shared" si="5"/>
        <v>1087.8858019999998</v>
      </c>
      <c r="I19" s="31">
        <f>SUM(I20,I21,I22,I25,I26,I27,I28)</f>
        <v>1161.9994342800005</v>
      </c>
      <c r="J19" s="31">
        <f t="shared" si="5"/>
        <v>1257.1223823946375</v>
      </c>
      <c r="K19" s="31">
        <f t="shared" si="5"/>
        <v>1551.0611221428571</v>
      </c>
      <c r="L19" s="31">
        <f t="shared" si="5"/>
        <v>2332.8504319999993</v>
      </c>
      <c r="M19" s="31">
        <f t="shared" si="5"/>
        <v>3068.2367879000003</v>
      </c>
      <c r="N19" s="31">
        <f t="shared" si="5"/>
        <v>4254.1983289700001</v>
      </c>
      <c r="O19" s="31">
        <f t="shared" si="5"/>
        <v>5395.918111179999</v>
      </c>
      <c r="P19" s="31">
        <f t="shared" si="5"/>
        <v>5209.28087744</v>
      </c>
      <c r="Q19" s="31">
        <f t="shared" si="5"/>
        <v>5483</v>
      </c>
      <c r="R19" s="31">
        <f t="shared" si="5"/>
        <v>5592.7356657700002</v>
      </c>
      <c r="S19" s="31">
        <f t="shared" si="5"/>
        <v>6078.0131948199996</v>
      </c>
      <c r="T19" s="32">
        <f t="shared" si="5"/>
        <v>6469.4359568700002</v>
      </c>
      <c r="U19" s="33">
        <f>SUM(U20,U21,U22,U25,U26,U27,U28)</f>
        <v>7236</v>
      </c>
      <c r="V19" s="34">
        <f>SUM(V20,V21,V22,V25,V26,V27,V28)</f>
        <v>7654</v>
      </c>
      <c r="W19" s="31">
        <f>SUM(W20,W21,W22,W25,W26,W27,W28)</f>
        <v>8000</v>
      </c>
      <c r="X19" s="31">
        <f t="shared" ref="X19:Y19" si="6">SUM(X20,X21,X22,X25,X26,X27,X28)</f>
        <v>8606</v>
      </c>
      <c r="Y19" s="31">
        <f t="shared" si="6"/>
        <v>9272</v>
      </c>
      <c r="AA19" s="35">
        <v>0</v>
      </c>
      <c r="AB19" s="35">
        <v>0</v>
      </c>
      <c r="AC19" s="35" t="e">
        <v>#REF!</v>
      </c>
      <c r="AD19" s="35" t="e">
        <v>#REF!</v>
      </c>
      <c r="AE19" s="35" t="e">
        <v>#REF!</v>
      </c>
      <c r="AF19" s="2"/>
    </row>
    <row r="20" spans="1:35">
      <c r="A20" s="36" t="s">
        <v>14</v>
      </c>
      <c r="B20" s="31">
        <f>[1]Data!C63</f>
        <v>49.78</v>
      </c>
      <c r="C20" s="31">
        <f>[1]Data!D63</f>
        <v>116.04599999999999</v>
      </c>
      <c r="D20" s="31">
        <f>[1]Data!E63</f>
        <v>181.80900000000005</v>
      </c>
      <c r="E20" s="31">
        <f>[1]Data!F63</f>
        <v>204.8179999999999</v>
      </c>
      <c r="F20" s="31">
        <f>[1]Data!G63</f>
        <v>225.77810000000011</v>
      </c>
      <c r="G20" s="31">
        <f>[1]Data!H63</f>
        <v>184.42700000000005</v>
      </c>
      <c r="H20" s="31">
        <f>[1]Data!I63</f>
        <v>205.50600000000006</v>
      </c>
      <c r="I20" s="31">
        <f>[1]Data!J63</f>
        <v>224.45319999999984</v>
      </c>
      <c r="J20" s="31">
        <f>[1]Data!K63</f>
        <v>288.57089999999994</v>
      </c>
      <c r="K20" s="31">
        <f>[1]Data!L63</f>
        <v>414.5</v>
      </c>
      <c r="L20" s="31">
        <f>[1]Data!M63</f>
        <v>549.6</v>
      </c>
      <c r="M20" s="31">
        <f>[1]Data!N63</f>
        <v>565.1</v>
      </c>
      <c r="N20" s="31">
        <f>[1]Data!O63</f>
        <v>676.3</v>
      </c>
      <c r="O20" s="31">
        <f>[1]Data!P63</f>
        <v>1008.1</v>
      </c>
      <c r="P20" s="31">
        <f>[1]Data!Q63</f>
        <v>1048.3324495700001</v>
      </c>
      <c r="Q20" s="31">
        <f>[1]Data!R63</f>
        <v>1120.2</v>
      </c>
      <c r="R20" s="31">
        <f>[1]Data!S63</f>
        <v>1136.1732349599997</v>
      </c>
      <c r="S20" s="31">
        <f>[1]Data!T63</f>
        <v>1202.6109979600001</v>
      </c>
      <c r="T20" s="32">
        <f>[1]Data!U63</f>
        <v>1395.0485349800001</v>
      </c>
      <c r="U20" s="33">
        <f>[1]End!W32</f>
        <v>1498</v>
      </c>
      <c r="V20" s="34">
        <f>[1]End!X32</f>
        <v>1610</v>
      </c>
      <c r="W20" s="31">
        <f>[1]End!Y32</f>
        <v>1650</v>
      </c>
      <c r="X20" s="31">
        <f>[1]End!Z32</f>
        <v>1750</v>
      </c>
      <c r="Y20" s="31">
        <f>[1]End!AA32</f>
        <v>1850</v>
      </c>
      <c r="AA20" s="35">
        <v>0</v>
      </c>
      <c r="AB20" s="35">
        <v>0</v>
      </c>
      <c r="AC20" s="35" t="e">
        <v>#REF!</v>
      </c>
      <c r="AD20" s="35" t="e">
        <v>#REF!</v>
      </c>
      <c r="AE20" s="35" t="e">
        <v>#REF!</v>
      </c>
      <c r="AF20" s="2"/>
    </row>
    <row r="21" spans="1:35">
      <c r="A21" s="36" t="s">
        <v>15</v>
      </c>
      <c r="B21" s="31">
        <f>[1]Data!C66</f>
        <v>174.09499999999997</v>
      </c>
      <c r="C21" s="31">
        <f>[1]Data!D66</f>
        <v>379.14100000000008</v>
      </c>
      <c r="D21" s="31">
        <f>[1]Data!E66</f>
        <v>449.95633100000009</v>
      </c>
      <c r="E21" s="31">
        <f>[1]Data!F66</f>
        <v>331.416965</v>
      </c>
      <c r="F21" s="31">
        <f>[1]Data!G66</f>
        <v>386.56951499999991</v>
      </c>
      <c r="G21" s="31">
        <f>[1]Data!H66</f>
        <v>277.6812080000002</v>
      </c>
      <c r="H21" s="31">
        <f>[1]Data!I66</f>
        <v>344.73799999999983</v>
      </c>
      <c r="I21" s="31">
        <f>[1]Data!J66</f>
        <v>396.9830342800006</v>
      </c>
      <c r="J21" s="31">
        <f>[1]Data!K66</f>
        <v>311.66347372000018</v>
      </c>
      <c r="K21" s="31">
        <f>[1]Data!L66</f>
        <v>328.0079356400002</v>
      </c>
      <c r="L21" s="31">
        <f>[1]Data!M66</f>
        <v>564.07038058999944</v>
      </c>
      <c r="M21" s="31">
        <f>[1]Data!N66</f>
        <v>767.1367879000004</v>
      </c>
      <c r="N21" s="31">
        <f>[1]Data!O66</f>
        <v>1580.9383289700002</v>
      </c>
      <c r="O21" s="31">
        <f>[1]Data!P66</f>
        <v>1614.4000000000003</v>
      </c>
      <c r="P21" s="31">
        <f>[1]Data!Q66</f>
        <v>1105.1975076900001</v>
      </c>
      <c r="Q21" s="31">
        <f>[1]Data!R66</f>
        <v>1138.5999999999999</v>
      </c>
      <c r="R21" s="31">
        <f>[1]Data!S66</f>
        <v>1210.97307811</v>
      </c>
      <c r="S21" s="31">
        <f>[1]Data!T66</f>
        <v>1297.7010893699999</v>
      </c>
      <c r="T21" s="32">
        <f>[1]Data!U66</f>
        <v>1010.9029327999999</v>
      </c>
      <c r="U21" s="33">
        <f>[1]End!W27</f>
        <v>1078</v>
      </c>
      <c r="V21" s="34">
        <f>[1]End!X27</f>
        <v>1199</v>
      </c>
      <c r="W21" s="31">
        <f>[1]End!Y27</f>
        <v>1200</v>
      </c>
      <c r="X21" s="31">
        <f>[1]End!Z27</f>
        <v>1250</v>
      </c>
      <c r="Y21" s="31">
        <f>[1]End!AA27</f>
        <v>1330</v>
      </c>
      <c r="AA21" s="35">
        <v>0</v>
      </c>
      <c r="AB21" s="35">
        <v>0</v>
      </c>
      <c r="AC21" s="35" t="e">
        <v>#REF!</v>
      </c>
      <c r="AD21" s="35" t="e">
        <v>#REF!</v>
      </c>
      <c r="AE21" s="35" t="e">
        <v>#REF!</v>
      </c>
      <c r="AF21" s="2"/>
    </row>
    <row r="22" spans="1:35">
      <c r="A22" s="36" t="s">
        <v>16</v>
      </c>
      <c r="B22" s="31">
        <f>SUM(B23:B24)</f>
        <v>54.6</v>
      </c>
      <c r="C22" s="31">
        <f t="shared" ref="C22:T22" si="7">SUM(C23:C24)</f>
        <v>57.599999999999994</v>
      </c>
      <c r="D22" s="31">
        <f t="shared" si="7"/>
        <v>85.1</v>
      </c>
      <c r="E22" s="31">
        <f t="shared" si="7"/>
        <v>128.14590000000001</v>
      </c>
      <c r="F22" s="31">
        <f t="shared" si="7"/>
        <v>150.3999</v>
      </c>
      <c r="G22" s="31">
        <f t="shared" si="7"/>
        <v>169.83795110999998</v>
      </c>
      <c r="H22" s="31">
        <f t="shared" si="7"/>
        <v>117.47190000000001</v>
      </c>
      <c r="I22" s="31">
        <f t="shared" si="7"/>
        <v>146.69999999999999</v>
      </c>
      <c r="J22" s="31">
        <f t="shared" si="7"/>
        <v>168.6</v>
      </c>
      <c r="K22" s="31">
        <f t="shared" si="7"/>
        <v>140.90899999999999</v>
      </c>
      <c r="L22" s="31">
        <f t="shared" si="7"/>
        <v>120.1</v>
      </c>
      <c r="M22" s="31">
        <f t="shared" si="7"/>
        <v>103.6</v>
      </c>
      <c r="N22" s="31">
        <f t="shared" si="7"/>
        <v>97.460000000000008</v>
      </c>
      <c r="O22" s="31">
        <f t="shared" si="7"/>
        <v>120.5</v>
      </c>
      <c r="P22" s="31">
        <f t="shared" si="7"/>
        <v>171.17732495999999</v>
      </c>
      <c r="Q22" s="31">
        <f t="shared" si="7"/>
        <v>206</v>
      </c>
      <c r="R22" s="31">
        <f t="shared" si="7"/>
        <v>287.94209265000001</v>
      </c>
      <c r="S22" s="31">
        <f t="shared" si="7"/>
        <v>253.54996085999997</v>
      </c>
      <c r="T22" s="32">
        <f t="shared" si="7"/>
        <v>237.50200161000001</v>
      </c>
      <c r="U22" s="33">
        <f>SUM(U23:U24)</f>
        <v>310</v>
      </c>
      <c r="V22" s="34">
        <f>SUM(V23:V24)</f>
        <v>354</v>
      </c>
      <c r="W22" s="31">
        <f>SUM(W23:W24)</f>
        <v>380</v>
      </c>
      <c r="X22" s="31">
        <f t="shared" ref="X22:Y22" si="8">SUM(X23:X24)</f>
        <v>385</v>
      </c>
      <c r="Y22" s="31">
        <f t="shared" si="8"/>
        <v>400</v>
      </c>
      <c r="AA22" s="35">
        <v>0</v>
      </c>
      <c r="AB22" s="35">
        <v>0</v>
      </c>
      <c r="AC22" s="35" t="e">
        <v>#REF!</v>
      </c>
      <c r="AD22" s="35" t="e">
        <v>#REF!</v>
      </c>
      <c r="AE22" s="35" t="e">
        <v>#REF!</v>
      </c>
    </row>
    <row r="23" spans="1:35">
      <c r="A23" s="37" t="s">
        <v>17</v>
      </c>
      <c r="B23" s="31">
        <f>[1]Data!C68</f>
        <v>1</v>
      </c>
      <c r="C23" s="31">
        <f>[1]Data!D68</f>
        <v>45.9</v>
      </c>
      <c r="D23" s="31">
        <f>[1]Data!E68</f>
        <v>47.1</v>
      </c>
      <c r="E23" s="31">
        <f>[1]Data!F68</f>
        <v>49.549900000000001</v>
      </c>
      <c r="F23" s="31">
        <f>[1]Data!G68</f>
        <v>78.599900000000005</v>
      </c>
      <c r="G23" s="31">
        <f>[1]Data!H68</f>
        <v>72.695217999999997</v>
      </c>
      <c r="H23" s="31">
        <f>[1]Data!I68</f>
        <v>51.271900000000002</v>
      </c>
      <c r="I23" s="31">
        <f>[1]Data!J68</f>
        <v>66.7</v>
      </c>
      <c r="J23" s="31">
        <f>[1]Data!K68</f>
        <v>73.400000000000006</v>
      </c>
      <c r="K23" s="31">
        <f>[1]Data!L68</f>
        <v>48.501999999999995</v>
      </c>
      <c r="L23" s="31">
        <f>[1]Data!M68</f>
        <v>38.5</v>
      </c>
      <c r="M23" s="31">
        <f>[1]Data!N68</f>
        <v>36</v>
      </c>
      <c r="N23" s="31">
        <f>[1]Data!O68</f>
        <v>38.86</v>
      </c>
      <c r="O23" s="31">
        <f>[1]Data!P68</f>
        <v>64.3</v>
      </c>
      <c r="P23" s="31">
        <f>[1]Data!Q68</f>
        <v>112.92656495999999</v>
      </c>
      <c r="Q23" s="31">
        <f>[1]Data!R68</f>
        <v>132.5</v>
      </c>
      <c r="R23" s="31">
        <f>[1]Data!S68</f>
        <v>181.45332045000001</v>
      </c>
      <c r="S23" s="31">
        <f>[1]Data!T68</f>
        <v>132.62710454999998</v>
      </c>
      <c r="T23" s="32">
        <f>[1]Data!U68</f>
        <v>134.26726277</v>
      </c>
      <c r="U23" s="33">
        <f>[1]End!W52</f>
        <v>191</v>
      </c>
      <c r="V23" s="34">
        <f>[1]End!X52</f>
        <v>193</v>
      </c>
      <c r="W23" s="31">
        <f>[1]End!Y52</f>
        <v>153</v>
      </c>
      <c r="X23" s="31">
        <f>[1]End!Z52</f>
        <v>155</v>
      </c>
      <c r="Y23" s="31">
        <f>[1]End!AA52</f>
        <v>160</v>
      </c>
      <c r="AA23" s="35">
        <v>0</v>
      </c>
      <c r="AB23" s="35">
        <v>0</v>
      </c>
      <c r="AC23" s="35" t="e">
        <v>#REF!</v>
      </c>
      <c r="AD23" s="35" t="e">
        <v>#REF!</v>
      </c>
      <c r="AE23" s="35" t="e">
        <v>#REF!</v>
      </c>
      <c r="AF23" s="2"/>
      <c r="AG23" s="2"/>
      <c r="AH23" s="2"/>
      <c r="AI23" s="2"/>
    </row>
    <row r="24" spans="1:35">
      <c r="A24" s="37" t="s">
        <v>18</v>
      </c>
      <c r="B24" s="31">
        <f>[1]Data!C69</f>
        <v>53.6</v>
      </c>
      <c r="C24" s="31">
        <f>[1]Data!D69</f>
        <v>11.7</v>
      </c>
      <c r="D24" s="31">
        <f>[1]Data!E69</f>
        <v>38</v>
      </c>
      <c r="E24" s="31">
        <f>[1]Data!F69</f>
        <v>78.596000000000004</v>
      </c>
      <c r="F24" s="31">
        <f>[1]Data!G69</f>
        <v>71.8</v>
      </c>
      <c r="G24" s="31">
        <f>[1]Data!H69</f>
        <v>97.14273310999998</v>
      </c>
      <c r="H24" s="31">
        <f>[1]Data!I69</f>
        <v>66.2</v>
      </c>
      <c r="I24" s="31">
        <f>[1]Data!J69</f>
        <v>80</v>
      </c>
      <c r="J24" s="31">
        <f>[1]Data!K69</f>
        <v>95.199999999999989</v>
      </c>
      <c r="K24" s="31">
        <f>[1]Data!L69</f>
        <v>92.406999999999996</v>
      </c>
      <c r="L24" s="31">
        <f>[1]Data!M69</f>
        <v>81.599999999999994</v>
      </c>
      <c r="M24" s="31">
        <f>[1]Data!N69</f>
        <v>67.599999999999994</v>
      </c>
      <c r="N24" s="31">
        <f>[1]Data!O69</f>
        <v>58.6</v>
      </c>
      <c r="O24" s="31">
        <f>[1]Data!P69</f>
        <v>56.2</v>
      </c>
      <c r="P24" s="31">
        <f>[1]Data!Q69</f>
        <v>58.25076</v>
      </c>
      <c r="Q24" s="31">
        <f>[1]Data!R69</f>
        <v>73.5</v>
      </c>
      <c r="R24" s="31">
        <f>[1]Data!S69</f>
        <v>106.4887722</v>
      </c>
      <c r="S24" s="31">
        <f>[1]Data!T69</f>
        <v>120.92285630999999</v>
      </c>
      <c r="T24" s="32">
        <f>[1]Data!U69</f>
        <v>103.23473884000001</v>
      </c>
      <c r="U24" s="33">
        <f>[1]End!W53</f>
        <v>119</v>
      </c>
      <c r="V24" s="34">
        <f>[1]End!X53</f>
        <v>161</v>
      </c>
      <c r="W24" s="31">
        <f>[1]End!Y53</f>
        <v>227</v>
      </c>
      <c r="X24" s="31">
        <f>[1]End!Z53</f>
        <v>230</v>
      </c>
      <c r="Y24" s="31">
        <f>[1]End!AA53</f>
        <v>240</v>
      </c>
      <c r="AA24" s="35">
        <v>0</v>
      </c>
      <c r="AB24" s="35">
        <v>0</v>
      </c>
      <c r="AC24" s="35" t="e">
        <v>#REF!</v>
      </c>
      <c r="AD24" s="35" t="e">
        <v>#REF!</v>
      </c>
      <c r="AE24" s="35" t="e">
        <v>#REF!</v>
      </c>
      <c r="AF24" s="2"/>
      <c r="AG24" s="2"/>
      <c r="AH24" s="2"/>
      <c r="AI24" s="2"/>
    </row>
    <row r="25" spans="1:35">
      <c r="A25" s="36" t="s">
        <v>19</v>
      </c>
      <c r="B25" s="31">
        <f>[1]Data!C70</f>
        <v>39.1</v>
      </c>
      <c r="C25" s="31">
        <f>[1]Data!D70</f>
        <v>46.506</v>
      </c>
      <c r="D25" s="31">
        <f>[1]Data!E70</f>
        <v>50</v>
      </c>
      <c r="E25" s="31">
        <f>[1]Data!F70</f>
        <v>60</v>
      </c>
      <c r="F25" s="31">
        <f>[1]Data!G70</f>
        <v>70</v>
      </c>
      <c r="G25" s="31">
        <f>[1]Data!H70</f>
        <v>60.24218698</v>
      </c>
      <c r="H25" s="31">
        <f>[1]Data!I70</f>
        <v>54.13333333333334</v>
      </c>
      <c r="I25" s="31">
        <f>[1]Data!J70</f>
        <v>57.8</v>
      </c>
      <c r="J25" s="31">
        <f>[1]Data!K70</f>
        <v>105.29990000000001</v>
      </c>
      <c r="K25" s="31">
        <f>[1]Data!L70</f>
        <v>217.40000000000003</v>
      </c>
      <c r="L25" s="31">
        <f>[1]Data!M70</f>
        <v>436.3</v>
      </c>
      <c r="M25" s="31">
        <f>[1]Data!N70</f>
        <v>336.3</v>
      </c>
      <c r="N25" s="31">
        <f>[1]Data!O70</f>
        <v>399</v>
      </c>
      <c r="O25" s="31">
        <f>[1]Data!P70</f>
        <v>512</v>
      </c>
      <c r="P25" s="31">
        <f>[1]Data!Q70</f>
        <v>420.31693548999993</v>
      </c>
      <c r="Q25" s="31">
        <f>[1]Data!R70</f>
        <v>380</v>
      </c>
      <c r="R25" s="31">
        <f>[1]Data!S70</f>
        <v>426.07732233000007</v>
      </c>
      <c r="S25" s="31">
        <f>[1]Data!T70</f>
        <v>514.1202565000001</v>
      </c>
      <c r="T25" s="32">
        <f>[1]Data!U70</f>
        <v>547.60727768000004</v>
      </c>
      <c r="U25" s="33">
        <f>[1]End!W84</f>
        <v>542</v>
      </c>
      <c r="V25" s="34">
        <f>[1]End!X84</f>
        <v>560</v>
      </c>
      <c r="W25" s="31">
        <f>[1]End!Y84</f>
        <v>550</v>
      </c>
      <c r="X25" s="31">
        <f>[1]End!Z84</f>
        <v>580</v>
      </c>
      <c r="Y25" s="31">
        <f>[1]End!AA84</f>
        <v>620</v>
      </c>
      <c r="AA25" s="35">
        <v>0</v>
      </c>
      <c r="AB25" s="35">
        <v>0</v>
      </c>
      <c r="AC25" s="35" t="e">
        <v>#REF!</v>
      </c>
      <c r="AD25" s="35" t="e">
        <v>#REF!</v>
      </c>
      <c r="AE25" s="35" t="e">
        <v>#REF!</v>
      </c>
    </row>
    <row r="26" spans="1:35">
      <c r="A26" s="36" t="s">
        <v>11</v>
      </c>
      <c r="B26" s="31">
        <f>[1]Data!C71</f>
        <v>0</v>
      </c>
      <c r="C26" s="31">
        <f>[1]Data!D71</f>
        <v>0</v>
      </c>
      <c r="D26" s="31">
        <f>[1]Data!E71</f>
        <v>0</v>
      </c>
      <c r="E26" s="31">
        <f>[1]Data!F71</f>
        <v>0</v>
      </c>
      <c r="F26" s="31">
        <f>[1]Data!G71</f>
        <v>0</v>
      </c>
      <c r="G26" s="31">
        <f>[1]Data!H71</f>
        <v>0</v>
      </c>
      <c r="H26" s="31">
        <f>[1]Data!I71</f>
        <v>0</v>
      </c>
      <c r="I26" s="31">
        <f>[1]Data!J71</f>
        <v>0</v>
      </c>
      <c r="J26" s="31">
        <f>[1]Data!K71</f>
        <v>0</v>
      </c>
      <c r="K26" s="31">
        <f>[1]Data!L71</f>
        <v>0</v>
      </c>
      <c r="L26" s="31">
        <f>[1]Data!M71</f>
        <v>4.7</v>
      </c>
      <c r="M26" s="31">
        <f>[1]Data!N71</f>
        <v>6.8</v>
      </c>
      <c r="N26" s="31">
        <f>[1]Data!O71</f>
        <v>13.5</v>
      </c>
      <c r="O26" s="31">
        <f>[1]Data!P71</f>
        <v>12.399999999999954</v>
      </c>
      <c r="P26" s="31">
        <f>[1]Data!Q71</f>
        <v>14.354883280000022</v>
      </c>
      <c r="Q26" s="31">
        <f>[1]Data!R71</f>
        <v>13.199999999999818</v>
      </c>
      <c r="R26" s="31">
        <f>[1]Data!S71</f>
        <v>12.851123419999933</v>
      </c>
      <c r="S26" s="31">
        <f>[1]Data!T71</f>
        <v>16.700709569999933</v>
      </c>
      <c r="T26" s="32">
        <f>[1]Data!U71</f>
        <v>14.864916130000115</v>
      </c>
      <c r="U26" s="33">
        <f>[1]End!W26</f>
        <v>16</v>
      </c>
      <c r="V26" s="34">
        <f>[1]End!X26</f>
        <v>18</v>
      </c>
      <c r="W26" s="31">
        <f>[1]End!Y26</f>
        <v>25</v>
      </c>
      <c r="X26" s="31">
        <f>[1]End!Z26</f>
        <v>26</v>
      </c>
      <c r="Y26" s="31">
        <f>[1]End!AA26</f>
        <v>27</v>
      </c>
      <c r="AA26" s="35">
        <v>0</v>
      </c>
      <c r="AB26" s="35">
        <v>0</v>
      </c>
      <c r="AC26" s="35" t="e">
        <v>#REF!</v>
      </c>
      <c r="AD26" s="35" t="e">
        <v>#REF!</v>
      </c>
      <c r="AE26" s="35" t="e">
        <v>#REF!</v>
      </c>
    </row>
    <row r="27" spans="1:35">
      <c r="A27" s="36" t="s">
        <v>20</v>
      </c>
      <c r="B27" s="31">
        <f>[1]Data!C72</f>
        <v>41.65</v>
      </c>
      <c r="C27" s="31">
        <f>[1]Data!D72</f>
        <v>84.151900000000012</v>
      </c>
      <c r="D27" s="31">
        <f>[1]Data!E72</f>
        <v>211.7804489839998</v>
      </c>
      <c r="E27" s="31">
        <f>[1]Data!F72</f>
        <v>241.96050417800018</v>
      </c>
      <c r="F27" s="31">
        <f>[1]Data!G72</f>
        <v>323.08754749819974</v>
      </c>
      <c r="G27" s="31">
        <f>[1]Data!H72</f>
        <v>319.40718424980014</v>
      </c>
      <c r="H27" s="31">
        <f>[1]Data!I72</f>
        <v>366.03656866666665</v>
      </c>
      <c r="I27" s="31">
        <f>[1]Data!J72</f>
        <v>336.06320000000017</v>
      </c>
      <c r="J27" s="31">
        <f>[1]Data!K72</f>
        <v>382.98810867463749</v>
      </c>
      <c r="K27" s="31">
        <f>[1]Data!L72</f>
        <v>434.04418650285703</v>
      </c>
      <c r="L27" s="31">
        <f>[1]Data!M72</f>
        <v>558.1001</v>
      </c>
      <c r="M27" s="31">
        <f>[1]Data!N72</f>
        <v>762.4</v>
      </c>
      <c r="N27" s="31">
        <f>[1]Data!O72</f>
        <v>851</v>
      </c>
      <c r="O27" s="31">
        <f>[1]Data!P72</f>
        <v>1378.6</v>
      </c>
      <c r="P27" s="31">
        <f>[1]Data!Q72</f>
        <v>1505.9017764499999</v>
      </c>
      <c r="Q27" s="31">
        <f>[1]Data!R72</f>
        <v>1623.6</v>
      </c>
      <c r="R27" s="31">
        <f>[1]Data!S72</f>
        <v>1655.5710301700001</v>
      </c>
      <c r="S27" s="31">
        <f>[1]Data!T72</f>
        <v>1857.5664941599998</v>
      </c>
      <c r="T27" s="32">
        <f>[1]Data!U72</f>
        <v>2294.9964605999999</v>
      </c>
      <c r="U27" s="33">
        <f>[1]End!W30</f>
        <v>2811</v>
      </c>
      <c r="V27" s="34">
        <f>[1]End!X30</f>
        <v>2926</v>
      </c>
      <c r="W27" s="31">
        <f>[1]End!Y30</f>
        <v>3065</v>
      </c>
      <c r="X27" s="31">
        <f>[1]End!Z30</f>
        <v>3375</v>
      </c>
      <c r="Y27" s="31">
        <f>[1]End!AA30</f>
        <v>3695</v>
      </c>
      <c r="AA27" s="35">
        <v>0</v>
      </c>
      <c r="AB27" s="35">
        <v>0</v>
      </c>
      <c r="AC27" s="35" t="e">
        <v>#REF!</v>
      </c>
      <c r="AD27" s="35" t="e">
        <v>#REF!</v>
      </c>
      <c r="AE27" s="35" t="e">
        <v>#REF!</v>
      </c>
    </row>
    <row r="28" spans="1:35">
      <c r="A28" s="36" t="s">
        <v>21</v>
      </c>
      <c r="B28" s="31">
        <f>[1]Data!C73</f>
        <v>0</v>
      </c>
      <c r="C28" s="31">
        <f>[1]Data!D73</f>
        <v>0</v>
      </c>
      <c r="D28" s="31">
        <f>[1]Data!E73</f>
        <v>0</v>
      </c>
      <c r="E28" s="31">
        <f>[1]Data!F73</f>
        <v>0</v>
      </c>
      <c r="F28" s="31">
        <f>[1]Data!G73</f>
        <v>0</v>
      </c>
      <c r="G28" s="31">
        <f>[1]Data!H73</f>
        <v>0</v>
      </c>
      <c r="H28" s="31">
        <f>[1]Data!I73</f>
        <v>0</v>
      </c>
      <c r="I28" s="31">
        <f>[1]Data!J73</f>
        <v>0</v>
      </c>
      <c r="J28" s="31">
        <f>[1]Data!K73</f>
        <v>0</v>
      </c>
      <c r="K28" s="31">
        <f>[1]Data!L73</f>
        <v>16.2</v>
      </c>
      <c r="L28" s="31">
        <f>[1]Data!M73</f>
        <v>99.979951410000211</v>
      </c>
      <c r="M28" s="31">
        <f>[1]Data!N73</f>
        <v>526.9</v>
      </c>
      <c r="N28" s="31">
        <f>[1]Data!O73</f>
        <v>636</v>
      </c>
      <c r="O28" s="31">
        <f>[1]Data!P73</f>
        <v>749.91811117999941</v>
      </c>
      <c r="P28" s="31">
        <f>[1]Data!Q73</f>
        <v>944</v>
      </c>
      <c r="Q28" s="31">
        <f>[1]Data!R73</f>
        <v>1001.4000000000001</v>
      </c>
      <c r="R28" s="31">
        <f>[1]Data!S73</f>
        <v>863.1477841300001</v>
      </c>
      <c r="S28" s="31">
        <f>[1]Data!T73</f>
        <v>935.76368639999998</v>
      </c>
      <c r="T28" s="32">
        <f>[1]Data!U73</f>
        <v>968.51383307000003</v>
      </c>
      <c r="U28" s="33">
        <f>[1]End!W29</f>
        <v>981</v>
      </c>
      <c r="V28" s="34">
        <f>[1]End!X29</f>
        <v>987</v>
      </c>
      <c r="W28" s="31">
        <f>[1]End!Y29</f>
        <v>1130</v>
      </c>
      <c r="X28" s="31">
        <f>[1]End!Z29</f>
        <v>1240</v>
      </c>
      <c r="Y28" s="31">
        <f>[1]End!AA29</f>
        <v>1350</v>
      </c>
      <c r="AA28" s="35">
        <v>0</v>
      </c>
      <c r="AB28" s="35">
        <v>0</v>
      </c>
      <c r="AC28" s="35" t="e">
        <v>#REF!</v>
      </c>
      <c r="AD28" s="35" t="e">
        <v>#REF!</v>
      </c>
      <c r="AE28" s="35" t="e">
        <v>#REF!</v>
      </c>
    </row>
    <row r="29" spans="1:35">
      <c r="A29" s="22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33"/>
      <c r="V29" s="34"/>
      <c r="W29" s="31"/>
      <c r="X29" s="31"/>
      <c r="Y29" s="31"/>
      <c r="AA29" s="35"/>
      <c r="AB29" s="35"/>
      <c r="AC29" s="35"/>
      <c r="AD29" s="35"/>
      <c r="AE29" s="35"/>
    </row>
    <row r="30" spans="1:35">
      <c r="A30" s="22" t="s">
        <v>22</v>
      </c>
      <c r="B30" s="31">
        <f>B11-B19</f>
        <v>-87.5</v>
      </c>
      <c r="C30" s="31">
        <f t="shared" ref="C30:T30" si="9">C11-C19</f>
        <v>-186.90289999999993</v>
      </c>
      <c r="D30" s="31">
        <f t="shared" si="9"/>
        <v>-270.34077998400005</v>
      </c>
      <c r="E30" s="31">
        <f t="shared" si="9"/>
        <v>-196.61636917800001</v>
      </c>
      <c r="F30" s="31">
        <f t="shared" si="9"/>
        <v>-279.24506249819967</v>
      </c>
      <c r="G30" s="31">
        <f t="shared" si="9"/>
        <v>-79.919830339800342</v>
      </c>
      <c r="H30" s="31">
        <f t="shared" si="9"/>
        <v>17.79300000000012</v>
      </c>
      <c r="I30" s="31">
        <f t="shared" si="9"/>
        <v>49.017165719999866</v>
      </c>
      <c r="J30" s="31">
        <f t="shared" si="9"/>
        <v>110.69031760536245</v>
      </c>
      <c r="K30" s="31">
        <f t="shared" si="9"/>
        <v>715.56399999999985</v>
      </c>
      <c r="L30" s="31">
        <f t="shared" si="9"/>
        <v>477.40000000000055</v>
      </c>
      <c r="M30" s="31">
        <f t="shared" si="9"/>
        <v>626.44760599999972</v>
      </c>
      <c r="N30" s="31">
        <f t="shared" si="9"/>
        <v>718.43670703000043</v>
      </c>
      <c r="O30" s="31">
        <f t="shared" si="9"/>
        <v>458.25706712000101</v>
      </c>
      <c r="P30" s="31">
        <f t="shared" si="9"/>
        <v>55.214211600000453</v>
      </c>
      <c r="Q30" s="31">
        <f t="shared" si="9"/>
        <v>382.80050079919965</v>
      </c>
      <c r="R30" s="31">
        <f t="shared" si="9"/>
        <v>1280.9257447935997</v>
      </c>
      <c r="S30" s="31">
        <f t="shared" si="9"/>
        <v>1482.0324392200009</v>
      </c>
      <c r="T30" s="32">
        <f t="shared" si="9"/>
        <v>964.71631424590669</v>
      </c>
      <c r="U30" s="33">
        <f>U11-U19</f>
        <v>673</v>
      </c>
      <c r="V30" s="34">
        <f>V11-V19</f>
        <v>1111</v>
      </c>
      <c r="W30" s="31">
        <f>W11-W19</f>
        <v>1794</v>
      </c>
      <c r="X30" s="31">
        <f t="shared" ref="X30:Y30" si="10">X11-X19</f>
        <v>2000</v>
      </c>
      <c r="Y30" s="31">
        <f t="shared" si="10"/>
        <v>2225</v>
      </c>
      <c r="AA30" s="35">
        <v>0</v>
      </c>
      <c r="AB30" s="35">
        <v>0</v>
      </c>
      <c r="AC30" s="35" t="e">
        <v>#REF!</v>
      </c>
      <c r="AD30" s="35" t="e">
        <v>#REF!</v>
      </c>
      <c r="AE30" s="35" t="e">
        <v>#REF!</v>
      </c>
    </row>
    <row r="31" spans="1:35">
      <c r="A31" s="22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33"/>
      <c r="V31" s="34"/>
      <c r="W31" s="31"/>
      <c r="X31" s="31"/>
      <c r="Y31" s="31"/>
      <c r="AA31" s="35"/>
      <c r="AB31" s="35"/>
      <c r="AC31" s="35"/>
      <c r="AD31" s="35"/>
      <c r="AE31" s="35"/>
    </row>
    <row r="32" spans="1:35">
      <c r="A32" s="22" t="s">
        <v>23</v>
      </c>
      <c r="B32" s="31">
        <f>SUM(B33:B34)</f>
        <v>35.9</v>
      </c>
      <c r="C32" s="31">
        <f t="shared" ref="C32:T32" si="11">SUM(C33:C34)</f>
        <v>47.997000000000007</v>
      </c>
      <c r="D32" s="31">
        <f t="shared" si="11"/>
        <v>47.506900000000002</v>
      </c>
      <c r="E32" s="31">
        <f t="shared" si="11"/>
        <v>9.742999999999995</v>
      </c>
      <c r="F32" s="31">
        <f t="shared" si="11"/>
        <v>-3.9560000000000031</v>
      </c>
      <c r="G32" s="31">
        <f t="shared" si="11"/>
        <v>39.404000000000032</v>
      </c>
      <c r="H32" s="31">
        <f t="shared" si="11"/>
        <v>66.319000000000003</v>
      </c>
      <c r="I32" s="31">
        <f t="shared" si="11"/>
        <v>63.3</v>
      </c>
      <c r="J32" s="31">
        <f t="shared" si="11"/>
        <v>158.91109132536249</v>
      </c>
      <c r="K32" s="31">
        <f t="shared" si="11"/>
        <v>352.8</v>
      </c>
      <c r="L32" s="31">
        <f t="shared" si="11"/>
        <v>221.10000000000008</v>
      </c>
      <c r="M32" s="31">
        <f t="shared" si="11"/>
        <v>160.5</v>
      </c>
      <c r="N32" s="31">
        <f t="shared" si="11"/>
        <v>576.80000000000007</v>
      </c>
      <c r="O32" s="31">
        <f t="shared" si="11"/>
        <v>826.5</v>
      </c>
      <c r="P32" s="31">
        <f t="shared" si="11"/>
        <v>1264.0886796700001</v>
      </c>
      <c r="Q32" s="31">
        <f t="shared" si="11"/>
        <v>1320.3999999999999</v>
      </c>
      <c r="R32" s="31">
        <f t="shared" si="11"/>
        <v>1491.7016944400004</v>
      </c>
      <c r="S32" s="31">
        <f t="shared" si="11"/>
        <v>1636.6995289000004</v>
      </c>
      <c r="T32" s="32">
        <f t="shared" si="11"/>
        <v>1265.8568440000004</v>
      </c>
      <c r="U32" s="33">
        <f>SUM(U33:U34)</f>
        <v>1525</v>
      </c>
      <c r="V32" s="34">
        <f>SUM(V33:V34)</f>
        <v>1756</v>
      </c>
      <c r="W32" s="31">
        <f>SUM(W33:W34)</f>
        <v>2472</v>
      </c>
      <c r="X32" s="31">
        <f t="shared" ref="X32:Y32" si="12">SUM(X33:X34)</f>
        <v>2682</v>
      </c>
      <c r="Y32" s="31">
        <f t="shared" si="12"/>
        <v>2750</v>
      </c>
      <c r="AA32" s="35">
        <v>0</v>
      </c>
      <c r="AB32" s="35">
        <v>0</v>
      </c>
      <c r="AC32" s="35" t="e">
        <v>#REF!</v>
      </c>
      <c r="AD32" s="35" t="e">
        <v>#REF!</v>
      </c>
      <c r="AE32" s="35" t="e">
        <v>#REF!</v>
      </c>
    </row>
    <row r="33" spans="1:35">
      <c r="A33" s="43" t="s">
        <v>24</v>
      </c>
      <c r="B33" s="31">
        <f>[1]Data!C78</f>
        <v>38.799999999999997</v>
      </c>
      <c r="C33" s="31">
        <f>[1]Data!D78</f>
        <v>68.900000000000006</v>
      </c>
      <c r="D33" s="31">
        <f>[1]Data!E78</f>
        <v>73.399900000000002</v>
      </c>
      <c r="E33" s="31">
        <f>[1]Data!F78</f>
        <v>83.152000000000001</v>
      </c>
      <c r="F33" s="31">
        <f>[1]Data!G78</f>
        <v>48.7</v>
      </c>
      <c r="G33" s="31">
        <f>[1]Data!H78</f>
        <v>58.504000000000033</v>
      </c>
      <c r="H33" s="31">
        <f>[1]Data!I78</f>
        <v>71.900000000000006</v>
      </c>
      <c r="I33" s="31">
        <f>[1]Data!J78</f>
        <v>78.599999999999994</v>
      </c>
      <c r="J33" s="31">
        <f>[1]Data!K78</f>
        <v>189.2</v>
      </c>
      <c r="K33" s="31">
        <f>[1]Data!L78</f>
        <v>425.5</v>
      </c>
      <c r="L33" s="31">
        <f>[1]Data!M78</f>
        <v>660.2</v>
      </c>
      <c r="M33" s="31">
        <f>[1]Data!N78</f>
        <v>879</v>
      </c>
      <c r="N33" s="31">
        <f>[1]Data!O78</f>
        <v>1465.2</v>
      </c>
      <c r="O33" s="31">
        <f>[1]Data!P78</f>
        <v>1524.3</v>
      </c>
      <c r="P33" s="31">
        <f>[1]Data!Q78</f>
        <v>1475.5886796700001</v>
      </c>
      <c r="Q33" s="31">
        <f>[1]Data!R78</f>
        <v>1540.3</v>
      </c>
      <c r="R33" s="31">
        <f>[1]Data!S78</f>
        <v>1869.0555376500004</v>
      </c>
      <c r="S33" s="31">
        <f>[1]Data!T78</f>
        <v>1916.1756153200004</v>
      </c>
      <c r="T33" s="32">
        <f>[1]Data!U78</f>
        <v>1391.5280790600004</v>
      </c>
      <c r="U33" s="33">
        <f>[1]End!W55</f>
        <v>1625</v>
      </c>
      <c r="V33" s="34">
        <f>[1]End!X55</f>
        <v>1866</v>
      </c>
      <c r="W33" s="31">
        <f>[1]End!Y55</f>
        <v>2542</v>
      </c>
      <c r="X33" s="31">
        <f>[1]End!Z55</f>
        <v>2752</v>
      </c>
      <c r="Y33" s="31">
        <f>[1]End!AA55</f>
        <v>2800</v>
      </c>
      <c r="AA33" s="35">
        <v>0</v>
      </c>
      <c r="AB33" s="35">
        <v>0</v>
      </c>
      <c r="AC33" s="35" t="e">
        <v>#REF!</v>
      </c>
      <c r="AD33" s="35" t="e">
        <v>#REF!</v>
      </c>
      <c r="AE33" s="35" t="e">
        <v>#REF!</v>
      </c>
    </row>
    <row r="34" spans="1:35">
      <c r="A34" s="43" t="s">
        <v>25</v>
      </c>
      <c r="B34" s="31">
        <f>-[1]Data!C79</f>
        <v>-2.9</v>
      </c>
      <c r="C34" s="31">
        <f>-[1]Data!D79</f>
        <v>-20.902999999999999</v>
      </c>
      <c r="D34" s="31">
        <f>-[1]Data!E79</f>
        <v>-25.893000000000001</v>
      </c>
      <c r="E34" s="31">
        <f>-[1]Data!F79</f>
        <v>-73.409000000000006</v>
      </c>
      <c r="F34" s="31">
        <f>-[1]Data!G79</f>
        <v>-52.656000000000006</v>
      </c>
      <c r="G34" s="31">
        <f>-[1]Data!H79</f>
        <v>-19.100000000000001</v>
      </c>
      <c r="H34" s="31">
        <f>-[1]Data!I79</f>
        <v>-5.5810000000000004</v>
      </c>
      <c r="I34" s="31">
        <f>-[1]Data!J79</f>
        <v>-15.3</v>
      </c>
      <c r="J34" s="31">
        <f>-[1]Data!K79</f>
        <v>-30.288908674637497</v>
      </c>
      <c r="K34" s="31">
        <f>-[1]Data!L79</f>
        <v>-72.7</v>
      </c>
      <c r="L34" s="31">
        <f>-[1]Data!M79</f>
        <v>-439.09999999999997</v>
      </c>
      <c r="M34" s="31">
        <f>-[1]Data!N79</f>
        <v>-718.5</v>
      </c>
      <c r="N34" s="31">
        <f>-[1]Data!O79</f>
        <v>-888.4</v>
      </c>
      <c r="O34" s="31">
        <f>-[1]Data!P79</f>
        <v>-697.8</v>
      </c>
      <c r="P34" s="31">
        <f>-[1]Data!Q79</f>
        <v>-211.5</v>
      </c>
      <c r="Q34" s="31">
        <f>-[1]Data!R79</f>
        <v>-219.9</v>
      </c>
      <c r="R34" s="31">
        <f>-[1]Data!S79</f>
        <v>-377.35384320999998</v>
      </c>
      <c r="S34" s="31">
        <f>-[1]Data!T79</f>
        <v>-279.47608642</v>
      </c>
      <c r="T34" s="32">
        <f>-[1]Data!U79</f>
        <v>-125.67123506</v>
      </c>
      <c r="U34" s="33">
        <f>-[1]End!W15</f>
        <v>-100</v>
      </c>
      <c r="V34" s="34">
        <f>-[1]End!X15</f>
        <v>-110</v>
      </c>
      <c r="W34" s="31">
        <f>-[1]End!Y15</f>
        <v>-70</v>
      </c>
      <c r="X34" s="31">
        <f>-[1]End!Z15</f>
        <v>-70</v>
      </c>
      <c r="Y34" s="31">
        <f>-[1]End!AA15</f>
        <v>-50</v>
      </c>
      <c r="AA34" s="35">
        <v>0</v>
      </c>
      <c r="AB34" s="35">
        <v>0</v>
      </c>
      <c r="AC34" s="35" t="e">
        <v>#REF!</v>
      </c>
      <c r="AD34" s="35" t="e">
        <v>#REF!</v>
      </c>
      <c r="AE34" s="35" t="e">
        <v>#REF!</v>
      </c>
    </row>
    <row r="35" spans="1:35">
      <c r="A35" s="22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33"/>
      <c r="V35" s="34"/>
      <c r="W35" s="31"/>
      <c r="X35" s="31"/>
      <c r="Y35" s="31"/>
      <c r="AA35" s="35"/>
      <c r="AB35" s="35"/>
      <c r="AC35" s="35"/>
      <c r="AD35" s="35"/>
      <c r="AE35" s="35"/>
    </row>
    <row r="36" spans="1:35">
      <c r="A36" s="22" t="s">
        <v>26</v>
      </c>
      <c r="B36" s="31">
        <f>B30-B32</f>
        <v>-123.4</v>
      </c>
      <c r="C36" s="31">
        <f t="shared" ref="C36:T36" si="13">C30-C32</f>
        <v>-234.89989999999995</v>
      </c>
      <c r="D36" s="31">
        <f t="shared" si="13"/>
        <v>-317.84767998400002</v>
      </c>
      <c r="E36" s="31">
        <f t="shared" si="13"/>
        <v>-206.35936917800001</v>
      </c>
      <c r="F36" s="31">
        <f t="shared" si="13"/>
        <v>-275.28906249819966</v>
      </c>
      <c r="G36" s="31">
        <f t="shared" si="13"/>
        <v>-119.32383033980037</v>
      </c>
      <c r="H36" s="31">
        <f t="shared" si="13"/>
        <v>-48.525999999999883</v>
      </c>
      <c r="I36" s="31">
        <f t="shared" si="13"/>
        <v>-14.282834280000131</v>
      </c>
      <c r="J36" s="31">
        <f t="shared" si="13"/>
        <v>-48.220773720000039</v>
      </c>
      <c r="K36" s="31">
        <f t="shared" si="13"/>
        <v>362.76399999999984</v>
      </c>
      <c r="L36" s="31">
        <f t="shared" si="13"/>
        <v>256.30000000000047</v>
      </c>
      <c r="M36" s="31">
        <f t="shared" si="13"/>
        <v>465.94760599999972</v>
      </c>
      <c r="N36" s="31">
        <f t="shared" si="13"/>
        <v>141.63670703000037</v>
      </c>
      <c r="O36" s="31">
        <f t="shared" si="13"/>
        <v>-368.24293287999899</v>
      </c>
      <c r="P36" s="31">
        <f t="shared" si="13"/>
        <v>-1208.8744680699997</v>
      </c>
      <c r="Q36" s="31">
        <f t="shared" si="13"/>
        <v>-937.59949920080021</v>
      </c>
      <c r="R36" s="31">
        <f t="shared" si="13"/>
        <v>-210.7759496464007</v>
      </c>
      <c r="S36" s="31">
        <f t="shared" si="13"/>
        <v>-154.66708967999944</v>
      </c>
      <c r="T36" s="32">
        <f t="shared" si="13"/>
        <v>-301.14052975409368</v>
      </c>
      <c r="U36" s="33">
        <f>U30-U32</f>
        <v>-852</v>
      </c>
      <c r="V36" s="34">
        <f>V30-V32</f>
        <v>-645</v>
      </c>
      <c r="W36" s="31">
        <f>W30-W32</f>
        <v>-678</v>
      </c>
      <c r="X36" s="31">
        <f t="shared" ref="X36:Y36" si="14">X30-X32</f>
        <v>-682</v>
      </c>
      <c r="Y36" s="31">
        <f t="shared" si="14"/>
        <v>-525</v>
      </c>
      <c r="AA36" s="35">
        <v>0</v>
      </c>
      <c r="AB36" s="35">
        <v>0</v>
      </c>
      <c r="AC36" s="35" t="e">
        <v>#REF!</v>
      </c>
      <c r="AD36" s="35" t="e">
        <v>#REF!</v>
      </c>
      <c r="AE36" s="35" t="e">
        <v>#REF!</v>
      </c>
    </row>
    <row r="37" spans="1:35">
      <c r="A37" s="22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33"/>
      <c r="V37" s="34"/>
      <c r="W37" s="31"/>
      <c r="X37" s="31"/>
      <c r="Y37" s="31"/>
      <c r="AA37" s="35"/>
      <c r="AB37" s="35"/>
      <c r="AC37" s="35"/>
      <c r="AD37" s="35"/>
      <c r="AE37" s="35"/>
    </row>
    <row r="38" spans="1:35">
      <c r="A38" s="36" t="s">
        <v>27</v>
      </c>
      <c r="B38" s="31">
        <f>SUM(B39:B40)</f>
        <v>27.3</v>
      </c>
      <c r="C38" s="31">
        <f t="shared" ref="C38:Y38" si="15">SUM(C39:C40)</f>
        <v>4.2001000000000008</v>
      </c>
      <c r="D38" s="31">
        <f t="shared" si="15"/>
        <v>18.500100000000003</v>
      </c>
      <c r="E38" s="31">
        <f t="shared" si="15"/>
        <v>33.599999999999994</v>
      </c>
      <c r="F38" s="31">
        <f t="shared" si="15"/>
        <v>71.7</v>
      </c>
      <c r="G38" s="31">
        <f t="shared" si="15"/>
        <v>45.660999999999959</v>
      </c>
      <c r="H38" s="31">
        <f t="shared" si="15"/>
        <v>44.298999999999999</v>
      </c>
      <c r="I38" s="31">
        <f t="shared" si="15"/>
        <v>72.754999999999995</v>
      </c>
      <c r="J38" s="31">
        <f t="shared" si="15"/>
        <v>53.467000000000006</v>
      </c>
      <c r="K38" s="31">
        <f t="shared" si="15"/>
        <v>58.8</v>
      </c>
      <c r="L38" s="31">
        <f t="shared" si="15"/>
        <v>24.799999999999997</v>
      </c>
      <c r="M38" s="31">
        <f t="shared" si="15"/>
        <v>167.4</v>
      </c>
      <c r="N38" s="31">
        <f t="shared" si="15"/>
        <v>59</v>
      </c>
      <c r="O38" s="31">
        <f t="shared" si="15"/>
        <v>160.6</v>
      </c>
      <c r="P38" s="31">
        <f t="shared" si="15"/>
        <v>-157.16625736</v>
      </c>
      <c r="Q38" s="31">
        <f t="shared" si="15"/>
        <v>198.89999999999998</v>
      </c>
      <c r="R38" s="31">
        <f t="shared" si="15"/>
        <v>266.02774577000002</v>
      </c>
      <c r="S38" s="31">
        <f t="shared" si="15"/>
        <v>293.21829147000005</v>
      </c>
      <c r="T38" s="32">
        <f t="shared" si="15"/>
        <v>233.74934403</v>
      </c>
      <c r="U38" s="33">
        <f t="shared" si="15"/>
        <v>118</v>
      </c>
      <c r="V38" s="34">
        <f t="shared" si="15"/>
        <v>187</v>
      </c>
      <c r="W38" s="31">
        <f t="shared" si="15"/>
        <v>200</v>
      </c>
      <c r="X38" s="31">
        <f t="shared" si="15"/>
        <v>220</v>
      </c>
      <c r="Y38" s="31">
        <f t="shared" si="15"/>
        <v>200</v>
      </c>
      <c r="AA38" s="35">
        <v>0</v>
      </c>
      <c r="AB38" s="35">
        <v>0</v>
      </c>
      <c r="AC38" s="35" t="e">
        <v>#REF!</v>
      </c>
      <c r="AD38" s="35" t="e">
        <v>#REF!</v>
      </c>
      <c r="AE38" s="35" t="e">
        <v>#REF!</v>
      </c>
    </row>
    <row r="39" spans="1:35">
      <c r="A39" s="43" t="s">
        <v>24</v>
      </c>
      <c r="B39" s="31">
        <f>[1]Data!C85+[1]Data!C88</f>
        <v>27.3</v>
      </c>
      <c r="C39" s="31">
        <f>[1]Data!D85+[1]Data!D88</f>
        <v>4.8611000000000004</v>
      </c>
      <c r="D39" s="31">
        <f>[1]Data!E85+[1]Data!E88</f>
        <v>34.055100000000003</v>
      </c>
      <c r="E39" s="31">
        <f>[1]Data!F85+[1]Data!F88</f>
        <v>36.744999999999997</v>
      </c>
      <c r="F39" s="31">
        <f>[1]Data!G85+[1]Data!G88</f>
        <v>74.073000000000008</v>
      </c>
      <c r="G39" s="31">
        <f>[1]Data!H85+[1]Data!H88</f>
        <v>46.872999999999962</v>
      </c>
      <c r="H39" s="31">
        <f>[1]Data!I85+[1]Data!I88</f>
        <v>53.201000000000001</v>
      </c>
      <c r="I39" s="31">
        <f>[1]Data!J85+[1]Data!J88</f>
        <v>86.998999999999995</v>
      </c>
      <c r="J39" s="31">
        <f>[1]Data!K85+[1]Data!K88</f>
        <v>62.900000000000006</v>
      </c>
      <c r="K39" s="31">
        <f>[1]Data!L85+[1]Data!L88</f>
        <v>81.099999999999994</v>
      </c>
      <c r="L39" s="31">
        <f>[1]Data!M85+[1]Data!M88</f>
        <v>33.799999999999997</v>
      </c>
      <c r="M39" s="31">
        <f>[1]Data!N85+[1]Data!N88</f>
        <v>184</v>
      </c>
      <c r="N39" s="31">
        <f>[1]Data!O85+[1]Data!O88</f>
        <v>230.2</v>
      </c>
      <c r="O39" s="31">
        <f>[1]Data!P85+[1]Data!P88</f>
        <v>186.79999999999998</v>
      </c>
      <c r="P39" s="31">
        <f>[1]Data!Q85+[1]Data!Q88</f>
        <v>87.642842639999998</v>
      </c>
      <c r="Q39" s="31">
        <f>[1]Data!R85+[1]Data!R88</f>
        <v>265.09999999999997</v>
      </c>
      <c r="R39" s="31">
        <f>[1]Data!S85+[1]Data!S88</f>
        <v>327.54929100000004</v>
      </c>
      <c r="S39" s="31">
        <f>[1]Data!T85+[1]Data!T88</f>
        <v>332.74628331000002</v>
      </c>
      <c r="T39" s="32">
        <f>[1]Data!U85+[1]Data!U88</f>
        <v>269.15309865</v>
      </c>
      <c r="U39" s="33">
        <f>[1]End!W35+[1]End!W37</f>
        <v>188</v>
      </c>
      <c r="V39" s="34">
        <f>[1]End!X35+[1]End!X37</f>
        <v>277</v>
      </c>
      <c r="W39" s="31">
        <f>[1]End!Y35+[1]End!Y37</f>
        <v>250</v>
      </c>
      <c r="X39" s="31">
        <f>[1]End!Z35+[1]End!Z37</f>
        <v>250</v>
      </c>
      <c r="Y39" s="31">
        <f>[1]End!AA35+[1]End!AA37</f>
        <v>230</v>
      </c>
      <c r="AA39" s="35">
        <v>0</v>
      </c>
      <c r="AB39" s="35">
        <v>0</v>
      </c>
      <c r="AC39" s="35" t="e">
        <v>#REF!</v>
      </c>
      <c r="AD39" s="35" t="e">
        <v>#REF!</v>
      </c>
      <c r="AE39" s="35" t="e">
        <v>#REF!</v>
      </c>
    </row>
    <row r="40" spans="1:35">
      <c r="A40" s="43" t="s">
        <v>25</v>
      </c>
      <c r="B40" s="31">
        <f>[1]Data!C86+[1]Data!C89</f>
        <v>0</v>
      </c>
      <c r="C40" s="31">
        <f>[1]Data!D86+[1]Data!D89</f>
        <v>-0.66100000000000003</v>
      </c>
      <c r="D40" s="31">
        <f>[1]Data!E86+[1]Data!E89</f>
        <v>-15.555</v>
      </c>
      <c r="E40" s="31">
        <f>[1]Data!F86+[1]Data!F89</f>
        <v>-3.145</v>
      </c>
      <c r="F40" s="31">
        <f>[1]Data!G86+[1]Data!G89</f>
        <v>-2.3730000000000002</v>
      </c>
      <c r="G40" s="31">
        <f>[1]Data!H86+[1]Data!H89</f>
        <v>-1.212</v>
      </c>
      <c r="H40" s="31">
        <f>[1]Data!I86+[1]Data!I89</f>
        <v>-8.9019999999999992</v>
      </c>
      <c r="I40" s="31">
        <f>[1]Data!J86+[1]Data!J89</f>
        <v>-14.243999999999998</v>
      </c>
      <c r="J40" s="31">
        <f>[1]Data!K86+[1]Data!K89</f>
        <v>-9.4329999999999998</v>
      </c>
      <c r="K40" s="31">
        <f>[1]Data!L86+[1]Data!L89</f>
        <v>-22.3</v>
      </c>
      <c r="L40" s="31">
        <f>[1]Data!M86+[1]Data!M89</f>
        <v>-9</v>
      </c>
      <c r="M40" s="31">
        <f>[1]Data!N86+[1]Data!N89</f>
        <v>-16.600000000000001</v>
      </c>
      <c r="N40" s="31">
        <f>[1]Data!O86+[1]Data!O89</f>
        <v>-171.2</v>
      </c>
      <c r="O40" s="31">
        <f>[1]Data!P86+[1]Data!P89</f>
        <v>-26.2</v>
      </c>
      <c r="P40" s="31">
        <f>[1]Data!Q86+[1]Data!Q89</f>
        <v>-244.8091</v>
      </c>
      <c r="Q40" s="31">
        <f>[1]Data!R86+[1]Data!R89</f>
        <v>-66.2</v>
      </c>
      <c r="R40" s="31">
        <f>[1]Data!S86+[1]Data!S89</f>
        <v>-61.521545229999987</v>
      </c>
      <c r="S40" s="31">
        <f>[1]Data!T86+[1]Data!T89</f>
        <v>-39.527991839999999</v>
      </c>
      <c r="T40" s="32">
        <f>[1]Data!U86+[1]Data!U89</f>
        <v>-35.403754620000001</v>
      </c>
      <c r="U40" s="33">
        <f>-[1]End!W36-[1]End!W38</f>
        <v>-70</v>
      </c>
      <c r="V40" s="34">
        <f>-[1]End!X36-[1]End!X38</f>
        <v>-90</v>
      </c>
      <c r="W40" s="31">
        <f>-[1]End!Y36-[1]End!Y38</f>
        <v>-50</v>
      </c>
      <c r="X40" s="31">
        <f>-[1]End!Z36-[1]End!Z38</f>
        <v>-30</v>
      </c>
      <c r="Y40" s="31">
        <f>-[1]End!AA36-[1]End!AA38</f>
        <v>-30</v>
      </c>
      <c r="AA40" s="35">
        <v>0</v>
      </c>
      <c r="AB40" s="35">
        <v>0</v>
      </c>
      <c r="AC40" s="35" t="e">
        <v>#REF!</v>
      </c>
      <c r="AD40" s="35" t="e">
        <v>#REF!</v>
      </c>
      <c r="AE40" s="35" t="e">
        <v>#REF!</v>
      </c>
    </row>
    <row r="41" spans="1:35">
      <c r="A41" s="36" t="s">
        <v>28</v>
      </c>
      <c r="B41" s="31">
        <f>SUM(B42,B46)</f>
        <v>153.5</v>
      </c>
      <c r="C41" s="31">
        <f t="shared" ref="C41:T41" si="16">SUM(C42,C46)</f>
        <v>247.60000000000002</v>
      </c>
      <c r="D41" s="31">
        <f t="shared" si="16"/>
        <v>329.14777998399995</v>
      </c>
      <c r="E41" s="31">
        <f t="shared" si="16"/>
        <v>253.55936917800003</v>
      </c>
      <c r="F41" s="31">
        <f t="shared" si="16"/>
        <v>333.38906249819985</v>
      </c>
      <c r="G41" s="31">
        <f t="shared" si="16"/>
        <v>169.18483033980027</v>
      </c>
      <c r="H41" s="31">
        <f t="shared" si="16"/>
        <v>96.425000000000011</v>
      </c>
      <c r="I41" s="31">
        <f t="shared" si="16"/>
        <v>90.137834280000334</v>
      </c>
      <c r="J41" s="31">
        <f t="shared" si="16"/>
        <v>121.88777371999986</v>
      </c>
      <c r="K41" s="31">
        <f t="shared" si="16"/>
        <v>-217.8639</v>
      </c>
      <c r="L41" s="31">
        <f t="shared" si="16"/>
        <v>-164.2</v>
      </c>
      <c r="M41" s="31">
        <f t="shared" si="16"/>
        <v>-125.27020000000002</v>
      </c>
      <c r="N41" s="31">
        <f t="shared" si="16"/>
        <v>4.5</v>
      </c>
      <c r="O41" s="31">
        <f t="shared" si="16"/>
        <v>959.1</v>
      </c>
      <c r="P41" s="31">
        <f t="shared" si="16"/>
        <v>678.41663528000015</v>
      </c>
      <c r="Q41" s="31">
        <f t="shared" si="16"/>
        <v>1255.5</v>
      </c>
      <c r="R41" s="31">
        <f t="shared" si="16"/>
        <v>572.53902031000007</v>
      </c>
      <c r="S41" s="31">
        <f t="shared" si="16"/>
        <v>600.01574160000007</v>
      </c>
      <c r="T41" s="32">
        <f t="shared" si="16"/>
        <v>209.16992891000004</v>
      </c>
      <c r="U41" s="33">
        <f>SUM(U42,U46)</f>
        <v>1056</v>
      </c>
      <c r="V41" s="34">
        <f>SUM(V42,V46)</f>
        <v>1181</v>
      </c>
      <c r="W41" s="31">
        <f>SUM(W42,W46)</f>
        <v>878</v>
      </c>
      <c r="X41" s="31">
        <f t="shared" ref="X41:Y41" si="17">SUM(X42,X46)</f>
        <v>777</v>
      </c>
      <c r="Y41" s="31">
        <f t="shared" si="17"/>
        <v>755</v>
      </c>
      <c r="AA41" s="35">
        <v>0</v>
      </c>
      <c r="AB41" s="35">
        <v>0</v>
      </c>
      <c r="AC41" s="35" t="e">
        <v>#REF!</v>
      </c>
      <c r="AD41" s="35" t="e">
        <v>#REF!</v>
      </c>
      <c r="AE41" s="35" t="e">
        <v>#REF!</v>
      </c>
    </row>
    <row r="42" spans="1:35">
      <c r="A42" s="37" t="s">
        <v>29</v>
      </c>
      <c r="B42" s="31">
        <f>SUM(B43:B45)</f>
        <v>45.3</v>
      </c>
      <c r="C42" s="31">
        <f t="shared" ref="C42:T42" si="18">SUM(C43:C45)</f>
        <v>157.80000000000001</v>
      </c>
      <c r="D42" s="31">
        <f t="shared" si="18"/>
        <v>240.84777998399997</v>
      </c>
      <c r="E42" s="31">
        <f t="shared" si="18"/>
        <v>184.65936917800002</v>
      </c>
      <c r="F42" s="31">
        <f t="shared" si="18"/>
        <v>264.68906249819986</v>
      </c>
      <c r="G42" s="31">
        <f t="shared" si="18"/>
        <v>173.96322333980027</v>
      </c>
      <c r="H42" s="31">
        <f t="shared" si="18"/>
        <v>-18.873999999999999</v>
      </c>
      <c r="I42" s="31">
        <f t="shared" si="18"/>
        <v>-45.062165719999662</v>
      </c>
      <c r="J42" s="31">
        <f t="shared" si="18"/>
        <v>24.691473719999873</v>
      </c>
      <c r="K42" s="31">
        <f t="shared" si="18"/>
        <v>-246.26390000000001</v>
      </c>
      <c r="L42" s="31">
        <f t="shared" si="18"/>
        <v>-129.69999999999999</v>
      </c>
      <c r="M42" s="31">
        <f t="shared" si="18"/>
        <v>-63.5702</v>
      </c>
      <c r="N42" s="31">
        <f t="shared" si="18"/>
        <v>-30</v>
      </c>
      <c r="O42" s="31">
        <f t="shared" si="18"/>
        <v>-55.5</v>
      </c>
      <c r="P42" s="31">
        <f t="shared" si="18"/>
        <v>24.599999999999994</v>
      </c>
      <c r="Q42" s="31">
        <f t="shared" si="18"/>
        <v>102.90000000000002</v>
      </c>
      <c r="R42" s="31">
        <f t="shared" si="18"/>
        <v>24.528274990000011</v>
      </c>
      <c r="S42" s="31">
        <f t="shared" si="18"/>
        <v>5.3421502899999993</v>
      </c>
      <c r="T42" s="32">
        <f t="shared" si="18"/>
        <v>77.607244710000003</v>
      </c>
      <c r="U42" s="33">
        <f>SUM(U43:U45)</f>
        <v>552</v>
      </c>
      <c r="V42" s="34">
        <f>SUM(V43:V45)</f>
        <v>527</v>
      </c>
      <c r="W42" s="31">
        <f>SUM(W43:W45)</f>
        <v>175</v>
      </c>
      <c r="X42" s="31">
        <f t="shared" ref="X42:Y42" si="19">SUM(X43:X45)</f>
        <v>175</v>
      </c>
      <c r="Y42" s="31">
        <f t="shared" si="19"/>
        <v>175</v>
      </c>
      <c r="AA42" s="35">
        <v>0</v>
      </c>
      <c r="AB42" s="35">
        <v>0</v>
      </c>
      <c r="AC42" s="35" t="e">
        <v>#REF!</v>
      </c>
      <c r="AD42" s="35" t="e">
        <v>#REF!</v>
      </c>
      <c r="AE42" s="35" t="e">
        <v>#REF!</v>
      </c>
    </row>
    <row r="43" spans="1:35">
      <c r="A43" s="44" t="s">
        <v>30</v>
      </c>
      <c r="B43" s="31">
        <f>[1]Data!C92</f>
        <v>30.5</v>
      </c>
      <c r="C43" s="31">
        <f>[1]Data!D92</f>
        <v>105.5</v>
      </c>
      <c r="D43" s="31">
        <f>[1]Data!E92</f>
        <v>192.55364598399993</v>
      </c>
      <c r="E43" s="31">
        <f>[1]Data!F92</f>
        <v>126.19304617800003</v>
      </c>
      <c r="F43" s="31">
        <f>[1]Data!G92</f>
        <v>169.43281549819994</v>
      </c>
      <c r="G43" s="31">
        <f>[1]Data!H92</f>
        <v>91.349720339800228</v>
      </c>
      <c r="H43" s="31">
        <f>[1]Data!I92</f>
        <v>-32.942</v>
      </c>
      <c r="I43" s="31">
        <f>[1]Data!J92</f>
        <v>9.3158342800003311</v>
      </c>
      <c r="J43" s="31">
        <f>[1]Data!K92</f>
        <v>38.561473719999867</v>
      </c>
      <c r="K43" s="31">
        <f>[1]Data!L92</f>
        <v>21.5</v>
      </c>
      <c r="L43" s="31">
        <f>[1]Data!M92</f>
        <v>0</v>
      </c>
      <c r="M43" s="31">
        <f>[1]Data!N92</f>
        <v>-20.399999999999999</v>
      </c>
      <c r="N43" s="31">
        <f>[1]Data!O92</f>
        <v>-20</v>
      </c>
      <c r="O43" s="31">
        <f>[1]Data!P92</f>
        <v>-30</v>
      </c>
      <c r="P43" s="31">
        <f>[1]Data!Q92</f>
        <v>-35</v>
      </c>
      <c r="Q43" s="31">
        <f>[1]Data!R92</f>
        <v>-35</v>
      </c>
      <c r="R43" s="31">
        <f>[1]Data!S92</f>
        <v>-35</v>
      </c>
      <c r="S43" s="31">
        <f>[1]Data!T92</f>
        <v>-35</v>
      </c>
      <c r="T43" s="32">
        <f>[1]Data!U92</f>
        <v>-35</v>
      </c>
      <c r="U43" s="33">
        <f>[1]End!W61</f>
        <v>-35</v>
      </c>
      <c r="V43" s="34">
        <f>[1]End!X61</f>
        <v>-35</v>
      </c>
      <c r="W43" s="31">
        <f>[1]End!Y61</f>
        <v>-35</v>
      </c>
      <c r="X43" s="31">
        <f>[1]End!Z61</f>
        <v>-35</v>
      </c>
      <c r="Y43" s="31">
        <f>[1]End!AA61</f>
        <v>-35</v>
      </c>
      <c r="AA43" s="35">
        <v>0</v>
      </c>
      <c r="AB43" s="35">
        <v>0</v>
      </c>
      <c r="AC43" s="35" t="e">
        <v>#REF!</v>
      </c>
      <c r="AD43" s="35" t="e">
        <v>#REF!</v>
      </c>
      <c r="AE43" s="35" t="e">
        <v>#REF!</v>
      </c>
    </row>
    <row r="44" spans="1:35">
      <c r="A44" s="44" t="s">
        <v>31</v>
      </c>
      <c r="B44" s="31">
        <f>[1]Data!C93</f>
        <v>0</v>
      </c>
      <c r="C44" s="31">
        <f>[1]Data!D93</f>
        <v>39.299999999999997</v>
      </c>
      <c r="D44" s="31">
        <f>[1]Data!E93</f>
        <v>10.294134000000042</v>
      </c>
      <c r="E44" s="31">
        <f>[1]Data!F93</f>
        <v>-11.033677000000012</v>
      </c>
      <c r="F44" s="31">
        <f>[1]Data!G93</f>
        <v>-0.64375300000006064</v>
      </c>
      <c r="G44" s="31">
        <f>[1]Data!H93</f>
        <v>-1.386496999999963</v>
      </c>
      <c r="H44" s="31">
        <f>[1]Data!I93</f>
        <v>1.468</v>
      </c>
      <c r="I44" s="31">
        <f>[1]Data!J93</f>
        <v>-24.577999999999996</v>
      </c>
      <c r="J44" s="31">
        <f>[1]Data!K93</f>
        <v>10.830000000000004</v>
      </c>
      <c r="K44" s="31">
        <f>[1]Data!L93</f>
        <v>-8.9638999999999989</v>
      </c>
      <c r="L44" s="31">
        <f>[1]Data!M93</f>
        <v>-32.599999999999994</v>
      </c>
      <c r="M44" s="31">
        <f>[1]Data!N93</f>
        <v>0</v>
      </c>
      <c r="N44" s="31">
        <f>[1]Data!O93</f>
        <v>0</v>
      </c>
      <c r="O44" s="31">
        <f>[1]Data!P93</f>
        <v>-3.1</v>
      </c>
      <c r="P44" s="31">
        <f>[1]Data!Q93</f>
        <v>257.7</v>
      </c>
      <c r="Q44" s="31">
        <f>[1]Data!R93</f>
        <v>164.70000000000002</v>
      </c>
      <c r="R44" s="31">
        <f>[1]Data!S93</f>
        <v>83.151177620000013</v>
      </c>
      <c r="S44" s="31">
        <f>[1]Data!T93</f>
        <v>48.941853389999999</v>
      </c>
      <c r="T44" s="32">
        <f>[1]Data!U93</f>
        <v>134.05616179</v>
      </c>
      <c r="U44" s="33">
        <f>[1]End!W62</f>
        <v>600</v>
      </c>
      <c r="V44" s="34">
        <f>[1]End!X62</f>
        <v>600</v>
      </c>
      <c r="W44" s="31">
        <f>[1]End!Y62</f>
        <v>250</v>
      </c>
      <c r="X44" s="31">
        <f>[1]End!Z62</f>
        <v>250</v>
      </c>
      <c r="Y44" s="31">
        <f>[1]End!AA62</f>
        <v>250</v>
      </c>
      <c r="AA44" s="35">
        <v>0</v>
      </c>
      <c r="AB44" s="35">
        <v>0</v>
      </c>
      <c r="AC44" s="35" t="e">
        <v>#REF!</v>
      </c>
      <c r="AD44" s="35" t="e">
        <v>#REF!</v>
      </c>
      <c r="AE44" s="35" t="e">
        <v>#REF!</v>
      </c>
    </row>
    <row r="45" spans="1:35">
      <c r="A45" s="44" t="s">
        <v>32</v>
      </c>
      <c r="B45" s="31">
        <f>[1]Data!C94</f>
        <v>14.8</v>
      </c>
      <c r="C45" s="31">
        <f>[1]Data!D94</f>
        <v>13</v>
      </c>
      <c r="D45" s="31">
        <f>[1]Data!E94</f>
        <v>38</v>
      </c>
      <c r="E45" s="31">
        <f>[1]Data!F94</f>
        <v>69.5</v>
      </c>
      <c r="F45" s="31">
        <f>[1]Data!G94</f>
        <v>95.9</v>
      </c>
      <c r="G45" s="31">
        <f>[1]Data!H94</f>
        <v>84</v>
      </c>
      <c r="H45" s="31">
        <f>[1]Data!I94</f>
        <v>12.600000000000001</v>
      </c>
      <c r="I45" s="31">
        <f>[1]Data!J94</f>
        <v>-29.799999999999997</v>
      </c>
      <c r="J45" s="31">
        <f>[1]Data!K94</f>
        <v>-24.7</v>
      </c>
      <c r="K45" s="31">
        <f>[1]Data!L94</f>
        <v>-258.8</v>
      </c>
      <c r="L45" s="31">
        <f>[1]Data!M94</f>
        <v>-97.1</v>
      </c>
      <c r="M45" s="31">
        <f>[1]Data!N94</f>
        <v>-43.170200000000001</v>
      </c>
      <c r="N45" s="31">
        <f>[1]Data!O94</f>
        <v>-10</v>
      </c>
      <c r="O45" s="31">
        <f>[1]Data!P94</f>
        <v>-22.4</v>
      </c>
      <c r="P45" s="31">
        <f>[1]Data!Q94</f>
        <v>-198.1</v>
      </c>
      <c r="Q45" s="31">
        <f>[1]Data!R94</f>
        <v>-26.8</v>
      </c>
      <c r="R45" s="31">
        <f>[1]Data!S94</f>
        <v>-23.622902630000002</v>
      </c>
      <c r="S45" s="31">
        <f>[1]Data!T94</f>
        <v>-8.5997030999999993</v>
      </c>
      <c r="T45" s="32">
        <f>[1]Data!U94</f>
        <v>-21.448917080000001</v>
      </c>
      <c r="U45" s="33">
        <f>[1]End!W22</f>
        <v>-13</v>
      </c>
      <c r="V45" s="34">
        <f>[1]End!X22</f>
        <v>-38</v>
      </c>
      <c r="W45" s="31">
        <f>[1]End!Y22</f>
        <v>-40</v>
      </c>
      <c r="X45" s="31">
        <f>[1]End!Z22</f>
        <v>-40</v>
      </c>
      <c r="Y45" s="31">
        <f>[1]End!AA22</f>
        <v>-40</v>
      </c>
      <c r="AA45" s="35">
        <v>0</v>
      </c>
      <c r="AB45" s="35">
        <v>0</v>
      </c>
      <c r="AC45" s="35" t="e">
        <v>#REF!</v>
      </c>
      <c r="AD45" s="35" t="e">
        <v>#REF!</v>
      </c>
      <c r="AE45" s="35" t="e">
        <v>#REF!</v>
      </c>
    </row>
    <row r="46" spans="1:35">
      <c r="A46" s="37" t="s">
        <v>33</v>
      </c>
      <c r="B46" s="31">
        <f>SUM(B47:B48)</f>
        <v>108.2</v>
      </c>
      <c r="C46" s="31">
        <f t="shared" ref="C46:Y46" si="20">SUM(C47:C48)</f>
        <v>89.8</v>
      </c>
      <c r="D46" s="31">
        <f t="shared" si="20"/>
        <v>88.299999999999983</v>
      </c>
      <c r="E46" s="31">
        <f t="shared" si="20"/>
        <v>68.900000000000006</v>
      </c>
      <c r="F46" s="31">
        <f t="shared" si="20"/>
        <v>68.7</v>
      </c>
      <c r="G46" s="31">
        <f t="shared" si="20"/>
        <v>-4.7783930000000012</v>
      </c>
      <c r="H46" s="31">
        <f t="shared" si="20"/>
        <v>115.29900000000001</v>
      </c>
      <c r="I46" s="31">
        <f t="shared" si="20"/>
        <v>135.19999999999999</v>
      </c>
      <c r="J46" s="31">
        <f t="shared" si="20"/>
        <v>97.196299999999979</v>
      </c>
      <c r="K46" s="31">
        <f t="shared" si="20"/>
        <v>28.400000000000006</v>
      </c>
      <c r="L46" s="31">
        <f t="shared" si="20"/>
        <v>-34.5</v>
      </c>
      <c r="M46" s="31">
        <f t="shared" si="20"/>
        <v>-61.700000000000017</v>
      </c>
      <c r="N46" s="31">
        <f t="shared" si="20"/>
        <v>34.5</v>
      </c>
      <c r="O46" s="31">
        <f t="shared" si="20"/>
        <v>1014.6</v>
      </c>
      <c r="P46" s="31">
        <f t="shared" si="20"/>
        <v>653.81663528000013</v>
      </c>
      <c r="Q46" s="31">
        <f t="shared" si="20"/>
        <v>1152.5999999999999</v>
      </c>
      <c r="R46" s="31">
        <f t="shared" si="20"/>
        <v>548.01074532000007</v>
      </c>
      <c r="S46" s="31">
        <f t="shared" si="20"/>
        <v>594.67359131000012</v>
      </c>
      <c r="T46" s="32">
        <f t="shared" si="20"/>
        <v>131.56268420000004</v>
      </c>
      <c r="U46" s="33">
        <f t="shared" si="20"/>
        <v>504</v>
      </c>
      <c r="V46" s="34">
        <f t="shared" si="20"/>
        <v>654</v>
      </c>
      <c r="W46" s="31">
        <f t="shared" si="20"/>
        <v>703</v>
      </c>
      <c r="X46" s="31">
        <f t="shared" si="20"/>
        <v>602</v>
      </c>
      <c r="Y46" s="31">
        <f t="shared" si="20"/>
        <v>580</v>
      </c>
      <c r="AA46" s="35">
        <v>0</v>
      </c>
      <c r="AB46" s="35">
        <v>0</v>
      </c>
      <c r="AC46" s="35" t="e">
        <v>#REF!</v>
      </c>
      <c r="AD46" s="35" t="e">
        <v>#REF!</v>
      </c>
      <c r="AE46" s="35" t="e">
        <v>#REF!</v>
      </c>
    </row>
    <row r="47" spans="1:35">
      <c r="A47" s="44" t="s">
        <v>34</v>
      </c>
      <c r="B47" s="31">
        <f>[1]Data!C96</f>
        <v>108.2</v>
      </c>
      <c r="C47" s="31">
        <f>[1]Data!D96</f>
        <v>94.899999999999991</v>
      </c>
      <c r="D47" s="31">
        <f>[1]Data!E96</f>
        <v>111.19999999999999</v>
      </c>
      <c r="E47" s="31">
        <f>[1]Data!F96</f>
        <v>100.2</v>
      </c>
      <c r="F47" s="31">
        <f>[1]Data!G96</f>
        <v>138.4</v>
      </c>
      <c r="G47" s="31">
        <f>[1]Data!H96</f>
        <v>44.436</v>
      </c>
      <c r="H47" s="31">
        <f>[1]Data!I96</f>
        <v>171.29900000000001</v>
      </c>
      <c r="I47" s="31">
        <f>[1]Data!J96</f>
        <v>174.5</v>
      </c>
      <c r="J47" s="31">
        <f>[1]Data!K96</f>
        <v>148.89449999999997</v>
      </c>
      <c r="K47" s="31">
        <f>[1]Data!L96</f>
        <v>178.8</v>
      </c>
      <c r="L47" s="31">
        <f>[1]Data!M96</f>
        <v>127.4</v>
      </c>
      <c r="M47" s="31">
        <f>[1]Data!N96</f>
        <v>172.7</v>
      </c>
      <c r="N47" s="31">
        <f>[1]Data!O96</f>
        <v>166.2</v>
      </c>
      <c r="O47" s="31">
        <f>[1]Data!P96</f>
        <v>1073.2</v>
      </c>
      <c r="P47" s="31">
        <f>[1]Data!Q96</f>
        <v>786.89683770000011</v>
      </c>
      <c r="Q47" s="31">
        <f>[1]Data!R96</f>
        <v>1275.5</v>
      </c>
      <c r="R47" s="31">
        <f>[1]Data!S96</f>
        <v>1374.9796595600001</v>
      </c>
      <c r="S47" s="31">
        <f>[1]Data!T96</f>
        <v>689.89422281000009</v>
      </c>
      <c r="T47" s="32">
        <f>[1]Data!U96</f>
        <v>585.77841887</v>
      </c>
      <c r="U47" s="33">
        <f>[1]End!W25</f>
        <v>1036</v>
      </c>
      <c r="V47" s="34">
        <f>[1]End!X25</f>
        <v>1010</v>
      </c>
      <c r="W47" s="31">
        <f>[1]End!Y25</f>
        <v>900</v>
      </c>
      <c r="X47" s="31">
        <f>[1]End!Z25</f>
        <v>1000</v>
      </c>
      <c r="Y47" s="31">
        <f>[1]End!AA25</f>
        <v>1000</v>
      </c>
      <c r="AA47" s="35">
        <v>0</v>
      </c>
      <c r="AB47" s="35">
        <v>0</v>
      </c>
      <c r="AC47" s="35" t="e">
        <v>#REF!</v>
      </c>
      <c r="AD47" s="35" t="e">
        <v>#REF!</v>
      </c>
      <c r="AE47" s="35" t="e">
        <v>#REF!</v>
      </c>
    </row>
    <row r="48" spans="1:35">
      <c r="A48" s="44" t="s">
        <v>35</v>
      </c>
      <c r="B48" s="31">
        <f>[1]Data!C97</f>
        <v>0</v>
      </c>
      <c r="C48" s="31">
        <f>[1]Data!D97</f>
        <v>-5.0999999999999996</v>
      </c>
      <c r="D48" s="31">
        <f>[1]Data!E97</f>
        <v>-22.900000000000002</v>
      </c>
      <c r="E48" s="31">
        <f>[1]Data!F97</f>
        <v>-31.299999999999997</v>
      </c>
      <c r="F48" s="31">
        <f>[1]Data!G97</f>
        <v>-69.7</v>
      </c>
      <c r="G48" s="31">
        <f>[1]Data!H97</f>
        <v>-49.214393000000001</v>
      </c>
      <c r="H48" s="31">
        <f>[1]Data!I97</f>
        <v>-56</v>
      </c>
      <c r="I48" s="31">
        <f>[1]Data!J97</f>
        <v>-39.300000000000004</v>
      </c>
      <c r="J48" s="31">
        <f>[1]Data!K97</f>
        <v>-51.698199999999986</v>
      </c>
      <c r="K48" s="31">
        <f>[1]Data!L97</f>
        <v>-150.4</v>
      </c>
      <c r="L48" s="31">
        <f>[1]Data!M97</f>
        <v>-161.9</v>
      </c>
      <c r="M48" s="31">
        <f>[1]Data!N97</f>
        <v>-234.4</v>
      </c>
      <c r="N48" s="31">
        <f>[1]Data!O97</f>
        <v>-131.69999999999999</v>
      </c>
      <c r="O48" s="31">
        <f>[1]Data!P97</f>
        <v>-58.6</v>
      </c>
      <c r="P48" s="31">
        <f>[1]Data!Q97</f>
        <v>-133.08020242000001</v>
      </c>
      <c r="Q48" s="31">
        <f>[1]Data!R97</f>
        <v>-122.9</v>
      </c>
      <c r="R48" s="31">
        <f>[1]Data!S97</f>
        <v>-826.96891424</v>
      </c>
      <c r="S48" s="31">
        <f>[1]Data!T97</f>
        <v>-95.220631499999996</v>
      </c>
      <c r="T48" s="32">
        <f>[1]Data!U97</f>
        <v>-454.21573466999996</v>
      </c>
      <c r="U48" s="33">
        <f>-[1]End!W3</f>
        <v>-532</v>
      </c>
      <c r="V48" s="34">
        <f>-[1]End!X3</f>
        <v>-356</v>
      </c>
      <c r="W48" s="31">
        <f>-[1]End!Y3</f>
        <v>-197</v>
      </c>
      <c r="X48" s="31">
        <f>-[1]End!Z3</f>
        <v>-398</v>
      </c>
      <c r="Y48" s="31">
        <f>-[1]End!AA3</f>
        <v>-420</v>
      </c>
      <c r="AA48" s="35">
        <v>0</v>
      </c>
      <c r="AB48" s="35">
        <v>0</v>
      </c>
      <c r="AC48" s="35" t="e">
        <v>#REF!</v>
      </c>
      <c r="AD48" s="35" t="e">
        <v>#REF!</v>
      </c>
      <c r="AE48" s="35" t="e">
        <v>#REF!</v>
      </c>
      <c r="AF48" s="2"/>
      <c r="AG48" s="2"/>
      <c r="AH48" s="2"/>
      <c r="AI48" s="2"/>
    </row>
    <row r="49" spans="1:36">
      <c r="A49" s="36" t="s">
        <v>36</v>
      </c>
      <c r="B49" s="31">
        <f>SUM(B50:B51)</f>
        <v>2.8</v>
      </c>
      <c r="C49" s="31">
        <f t="shared" ref="C49:Y49" si="21">SUM(C50:C51)</f>
        <v>8.5000000000000853</v>
      </c>
      <c r="D49" s="31">
        <f t="shared" si="21"/>
        <v>-7.1999999999999318</v>
      </c>
      <c r="E49" s="31">
        <f t="shared" si="21"/>
        <v>13.599999999999909</v>
      </c>
      <c r="F49" s="31">
        <f t="shared" si="21"/>
        <v>-13.599999999999909</v>
      </c>
      <c r="G49" s="31">
        <f t="shared" si="21"/>
        <v>4.1999999999999318</v>
      </c>
      <c r="H49" s="31">
        <f t="shared" si="21"/>
        <v>3.6000000000001364</v>
      </c>
      <c r="I49" s="31">
        <f t="shared" si="21"/>
        <v>3.1000000000002075</v>
      </c>
      <c r="J49" s="31">
        <f t="shared" si="21"/>
        <v>20.200000000000031</v>
      </c>
      <c r="K49" s="31">
        <f t="shared" si="21"/>
        <v>86.100099999999827</v>
      </c>
      <c r="L49" s="31">
        <f t="shared" si="21"/>
        <v>67.300000000000466</v>
      </c>
      <c r="M49" s="31">
        <f t="shared" si="21"/>
        <v>173.27740600000018</v>
      </c>
      <c r="N49" s="31">
        <f t="shared" si="21"/>
        <v>87.136707030000366</v>
      </c>
      <c r="O49" s="31">
        <f t="shared" si="21"/>
        <v>430.2570671200001</v>
      </c>
      <c r="P49" s="31">
        <f t="shared" si="21"/>
        <v>-373.29157543000144</v>
      </c>
      <c r="Q49" s="31">
        <f t="shared" si="21"/>
        <v>119.0005014906011</v>
      </c>
      <c r="R49" s="31">
        <f t="shared" si="21"/>
        <v>95.735324853599991</v>
      </c>
      <c r="S49" s="31">
        <f t="shared" si="21"/>
        <v>152.13036044999967</v>
      </c>
      <c r="T49" s="32">
        <f t="shared" si="21"/>
        <v>-325.71994487409381</v>
      </c>
      <c r="U49" s="33">
        <f t="shared" si="21"/>
        <v>86</v>
      </c>
      <c r="V49" s="34">
        <f t="shared" si="21"/>
        <v>349</v>
      </c>
      <c r="W49" s="31">
        <f t="shared" si="21"/>
        <v>0</v>
      </c>
      <c r="X49" s="31">
        <f t="shared" si="21"/>
        <v>-125</v>
      </c>
      <c r="Y49" s="31">
        <f t="shared" si="21"/>
        <v>30</v>
      </c>
      <c r="AA49" s="35">
        <v>0</v>
      </c>
      <c r="AB49" s="35">
        <v>0</v>
      </c>
      <c r="AC49" s="35" t="e">
        <v>#REF!</v>
      </c>
      <c r="AD49" s="35" t="e">
        <v>#REF!</v>
      </c>
      <c r="AE49" s="35" t="e">
        <v>#REF!</v>
      </c>
    </row>
    <row r="50" spans="1:36">
      <c r="A50" s="37" t="s">
        <v>30</v>
      </c>
      <c r="B50" s="31">
        <f>[1]Data!C101</f>
        <v>2.8</v>
      </c>
      <c r="C50" s="31">
        <f>[1]Data!D101</f>
        <v>30.573108000000012</v>
      </c>
      <c r="D50" s="31">
        <f>[1]Data!E101</f>
        <v>-35.887004000000012</v>
      </c>
      <c r="E50" s="31">
        <f>[1]Data!F101</f>
        <v>-5.7286450000000073</v>
      </c>
      <c r="F50" s="31">
        <f>[1]Data!G101</f>
        <v>-22.263205999999993</v>
      </c>
      <c r="G50" s="31">
        <f>[1]Data!H101</f>
        <v>-2.4736849999999961</v>
      </c>
      <c r="H50" s="31">
        <f>[1]Data!I101</f>
        <v>6.9898510399999942</v>
      </c>
      <c r="I50" s="31">
        <f>[1]Data!J101</f>
        <v>-7.6501060399999972</v>
      </c>
      <c r="J50" s="31">
        <f>[1]Data!K101</f>
        <v>12.669034000000003</v>
      </c>
      <c r="K50" s="31">
        <f>[1]Data!L101</f>
        <v>86.071190999999999</v>
      </c>
      <c r="L50" s="31">
        <f>[1]Data!M101</f>
        <v>67.323179999999979</v>
      </c>
      <c r="M50" s="31">
        <f>[1]Data!N101</f>
        <v>173.26288600000001</v>
      </c>
      <c r="N50" s="31">
        <f>[1]Data!O101</f>
        <v>6.1091940000000022</v>
      </c>
      <c r="O50" s="31">
        <f>[1]Data!P101</f>
        <v>512.52672899999993</v>
      </c>
      <c r="P50" s="31">
        <f>[1]Data!Q101</f>
        <v>-295.76162590000001</v>
      </c>
      <c r="Q50" s="31">
        <f>[1]Data!R101</f>
        <v>218.95389420640015</v>
      </c>
      <c r="R50" s="31">
        <f>[1]Data!S101</f>
        <v>-44.349233816100195</v>
      </c>
      <c r="S50" s="31">
        <f>[1]Data!T101</f>
        <v>189.50219901950004</v>
      </c>
      <c r="T50" s="32">
        <f>[1]Data!U101</f>
        <v>-458.98161663409996</v>
      </c>
      <c r="U50" s="33">
        <f>[1]End!W44</f>
        <v>-175</v>
      </c>
      <c r="V50" s="34">
        <f>[1]End!X44</f>
        <v>100</v>
      </c>
      <c r="W50" s="31">
        <f>[1]End!Y44</f>
        <v>0</v>
      </c>
      <c r="X50" s="31">
        <f>[1]End!Z44</f>
        <v>-125</v>
      </c>
      <c r="Y50" s="31">
        <f>[1]End!AA44</f>
        <v>0</v>
      </c>
      <c r="AA50" s="35">
        <v>0</v>
      </c>
      <c r="AB50" s="35">
        <v>0</v>
      </c>
      <c r="AC50" s="35" t="e">
        <v>#REF!</v>
      </c>
      <c r="AD50" s="35" t="e">
        <v>#REF!</v>
      </c>
      <c r="AE50" s="35" t="e">
        <v>#REF!</v>
      </c>
    </row>
    <row r="51" spans="1:36">
      <c r="A51" s="37" t="s">
        <v>37</v>
      </c>
      <c r="B51" s="31">
        <f>[1]Data!C102</f>
        <v>0</v>
      </c>
      <c r="C51" s="31">
        <f>[1]Data!D102</f>
        <v>-22.073107999999927</v>
      </c>
      <c r="D51" s="31">
        <f>[1]Data!E102</f>
        <v>28.68700400000008</v>
      </c>
      <c r="E51" s="31">
        <f>[1]Data!F102</f>
        <v>19.328644999999916</v>
      </c>
      <c r="F51" s="31">
        <f>[1]Data!G102</f>
        <v>8.6632060000000841</v>
      </c>
      <c r="G51" s="31">
        <f>[1]Data!H102</f>
        <v>6.6736849999999279</v>
      </c>
      <c r="H51" s="31">
        <f>[1]Data!I102</f>
        <v>-3.3898510399998578</v>
      </c>
      <c r="I51" s="31">
        <f>[1]Data!J102</f>
        <v>10.750106040000205</v>
      </c>
      <c r="J51" s="31">
        <f>[1]Data!K102</f>
        <v>7.5309660000000278</v>
      </c>
      <c r="K51" s="31">
        <f>[1]Data!L102</f>
        <v>2.8908999999828211E-2</v>
      </c>
      <c r="L51" s="31">
        <f>[1]Data!M102</f>
        <v>-2.3179999999513257E-2</v>
      </c>
      <c r="M51" s="31">
        <f>[1]Data!N102</f>
        <v>1.452000000017506E-2</v>
      </c>
      <c r="N51" s="31">
        <f>[1]Data!O102</f>
        <v>81.027513030000364</v>
      </c>
      <c r="O51" s="31">
        <f>[1]Data!P102</f>
        <v>-82.26966187999983</v>
      </c>
      <c r="P51" s="31">
        <f>[1]Data!Q102</f>
        <v>-77.529949530001431</v>
      </c>
      <c r="Q51" s="31">
        <f>[1]Data!R102</f>
        <v>-99.953392715799055</v>
      </c>
      <c r="R51" s="31">
        <f>[1]Data!S102</f>
        <v>140.08455866970019</v>
      </c>
      <c r="S51" s="31">
        <f>[1]Data!T102</f>
        <v>-37.371838569500369</v>
      </c>
      <c r="T51" s="32">
        <f>[1]Data!U102</f>
        <v>133.26167176000615</v>
      </c>
      <c r="U51" s="33">
        <f>[1]End!W43</f>
        <v>261</v>
      </c>
      <c r="V51" s="34">
        <f>[1]End!X43</f>
        <v>249</v>
      </c>
      <c r="W51" s="31">
        <f>[1]End!Y43</f>
        <v>0</v>
      </c>
      <c r="X51" s="31">
        <f>[1]End!Z43</f>
        <v>0</v>
      </c>
      <c r="Y51" s="31">
        <f>[1]End!AA43</f>
        <v>30</v>
      </c>
      <c r="AA51" s="35">
        <v>0</v>
      </c>
      <c r="AB51" s="35">
        <v>0</v>
      </c>
      <c r="AC51" s="35" t="e">
        <v>#REF!</v>
      </c>
      <c r="AD51" s="35" t="e">
        <v>#REF!</v>
      </c>
      <c r="AE51" s="35" t="e">
        <v>#REF!</v>
      </c>
    </row>
    <row r="52" spans="1:36" ht="13.5">
      <c r="A52" s="1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3"/>
      <c r="V52" s="34"/>
      <c r="W52" s="31"/>
      <c r="X52" s="31"/>
      <c r="Y52" s="31"/>
      <c r="AA52" s="35"/>
      <c r="AB52" s="35"/>
      <c r="AC52" s="35"/>
      <c r="AD52" s="35"/>
      <c r="AE52" s="35"/>
    </row>
    <row r="53" spans="1:36">
      <c r="A53" s="22" t="s">
        <v>38</v>
      </c>
      <c r="B53" s="31">
        <f t="shared" ref="B53:T53" si="22">B36-B38+B41-B49</f>
        <v>-1.6875389974302379E-14</v>
      </c>
      <c r="C53" s="31">
        <f t="shared" si="22"/>
        <v>0</v>
      </c>
      <c r="D53" s="31">
        <f t="shared" si="22"/>
        <v>-1.1368683772161603E-13</v>
      </c>
      <c r="E53" s="31">
        <f t="shared" si="22"/>
        <v>1.1368683772161603E-13</v>
      </c>
      <c r="F53" s="31">
        <f t="shared" si="22"/>
        <v>1.1368683772161603E-13</v>
      </c>
      <c r="G53" s="31">
        <f t="shared" si="22"/>
        <v>0</v>
      </c>
      <c r="H53" s="31">
        <f t="shared" si="22"/>
        <v>0</v>
      </c>
      <c r="I53" s="31">
        <f t="shared" si="22"/>
        <v>0</v>
      </c>
      <c r="J53" s="31">
        <f t="shared" si="22"/>
        <v>-2.2737367544323206E-13</v>
      </c>
      <c r="K53" s="31">
        <f t="shared" si="22"/>
        <v>0</v>
      </c>
      <c r="L53" s="31">
        <f t="shared" si="22"/>
        <v>0</v>
      </c>
      <c r="M53" s="31">
        <f t="shared" si="22"/>
        <v>-4.5474735088646412E-13</v>
      </c>
      <c r="N53" s="31">
        <f t="shared" si="22"/>
        <v>0</v>
      </c>
      <c r="O53" s="31">
        <f t="shared" si="22"/>
        <v>9.0949470177292824E-13</v>
      </c>
      <c r="P53" s="31">
        <f t="shared" si="22"/>
        <v>1.8189894035458565E-12</v>
      </c>
      <c r="Q53" s="31">
        <f t="shared" si="22"/>
        <v>-6.9140116920607397E-7</v>
      </c>
      <c r="R53" s="31">
        <f t="shared" si="22"/>
        <v>3.9999349610297941E-8</v>
      </c>
      <c r="S53" s="31">
        <f t="shared" si="22"/>
        <v>9.0949470177292824E-13</v>
      </c>
      <c r="T53" s="32">
        <f t="shared" si="22"/>
        <v>0</v>
      </c>
      <c r="U53" s="33">
        <f>U36-U38+U41-U49</f>
        <v>0</v>
      </c>
      <c r="V53" s="34">
        <f>V36-V38+V41-V49</f>
        <v>0</v>
      </c>
      <c r="W53" s="31">
        <f>W36-W38+W41-W49</f>
        <v>0</v>
      </c>
      <c r="X53" s="31">
        <f t="shared" ref="X53:Y53" si="23">X36-X38+X41-X49</f>
        <v>0</v>
      </c>
      <c r="Y53" s="31">
        <f t="shared" si="23"/>
        <v>0</v>
      </c>
      <c r="AA53" s="35">
        <v>0</v>
      </c>
      <c r="AB53" s="35">
        <v>1.1368683772161603E-13</v>
      </c>
      <c r="AC53" s="35" t="e">
        <v>#REF!</v>
      </c>
      <c r="AD53" s="35" t="e">
        <v>#REF!</v>
      </c>
      <c r="AE53" s="35" t="e">
        <v>#REF!</v>
      </c>
    </row>
    <row r="54" spans="1:36" ht="13.5">
      <c r="A54" s="1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AA54" s="35"/>
      <c r="AB54" s="35"/>
      <c r="AC54" s="35"/>
      <c r="AD54" s="35"/>
      <c r="AE54" s="35"/>
    </row>
    <row r="55" spans="1:36">
      <c r="A55" s="46" t="s">
        <v>39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AA55" s="35"/>
      <c r="AB55" s="35"/>
      <c r="AC55" s="35"/>
      <c r="AD55" s="35"/>
      <c r="AE55" s="35"/>
    </row>
    <row r="56" spans="1:36" ht="13.5">
      <c r="A56" s="1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  <c r="U56" s="33"/>
      <c r="V56" s="34"/>
      <c r="W56" s="31"/>
      <c r="X56" s="31"/>
      <c r="Y56" s="31"/>
      <c r="AA56" s="35"/>
      <c r="AB56" s="35"/>
      <c r="AC56" s="35"/>
      <c r="AD56" s="35"/>
      <c r="AE56" s="35"/>
    </row>
    <row r="57" spans="1:36" hidden="1">
      <c r="A57" s="48" t="s">
        <v>40</v>
      </c>
      <c r="B57" s="31">
        <f>B30-B33-B38</f>
        <v>-153.6</v>
      </c>
      <c r="C57" s="31">
        <f t="shared" ref="C57:M57" si="24">C30-C33-C38</f>
        <v>-260.00299999999993</v>
      </c>
      <c r="D57" s="31">
        <f t="shared" si="24"/>
        <v>-362.24077998400003</v>
      </c>
      <c r="E57" s="31">
        <f t="shared" si="24"/>
        <v>-313.36836917799997</v>
      </c>
      <c r="F57" s="31">
        <f t="shared" si="24"/>
        <v>-399.64506249819965</v>
      </c>
      <c r="G57" s="31">
        <f t="shared" si="24"/>
        <v>-184.08483033980031</v>
      </c>
      <c r="H57" s="31">
        <f t="shared" si="24"/>
        <v>-98.405999999999892</v>
      </c>
      <c r="I57" s="31">
        <f t="shared" si="24"/>
        <v>-102.33783428000012</v>
      </c>
      <c r="J57" s="31">
        <f t="shared" si="24"/>
        <v>-131.97668239463755</v>
      </c>
      <c r="K57" s="31">
        <f t="shared" si="24"/>
        <v>231.26399999999984</v>
      </c>
      <c r="L57" s="31">
        <f t="shared" si="24"/>
        <v>-207.59999999999951</v>
      </c>
      <c r="M57" s="31">
        <f t="shared" si="24"/>
        <v>-419.95239400000025</v>
      </c>
      <c r="N57" s="31">
        <f>N30-N33-N38</f>
        <v>-805.76329296999961</v>
      </c>
      <c r="O57" s="31">
        <f>O30-O33-O38</f>
        <v>-1226.6429328799989</v>
      </c>
      <c r="P57" s="31">
        <f>P30-P33-P38-187</f>
        <v>-1450.2082107099998</v>
      </c>
      <c r="Q57" s="31">
        <f t="shared" ref="Q57:Y57" si="25">Q30-Q33-Q38</f>
        <v>-1356.3994992008002</v>
      </c>
      <c r="R57" s="31">
        <f t="shared" si="25"/>
        <v>-854.15753862640065</v>
      </c>
      <c r="S57" s="31">
        <f t="shared" si="25"/>
        <v>-727.36146756999949</v>
      </c>
      <c r="T57" s="32">
        <f t="shared" si="25"/>
        <v>-660.56110884409372</v>
      </c>
      <c r="U57" s="33">
        <f t="shared" si="25"/>
        <v>-1070</v>
      </c>
      <c r="V57" s="34">
        <f t="shared" si="25"/>
        <v>-942</v>
      </c>
      <c r="W57" s="31">
        <f t="shared" si="25"/>
        <v>-948</v>
      </c>
      <c r="X57" s="31">
        <f t="shared" si="25"/>
        <v>-972</v>
      </c>
      <c r="Y57" s="31">
        <f t="shared" si="25"/>
        <v>-775</v>
      </c>
      <c r="AA57" s="35">
        <v>0</v>
      </c>
      <c r="AB57" s="35">
        <v>0</v>
      </c>
      <c r="AC57" s="35" t="e">
        <v>#REF!</v>
      </c>
      <c r="AD57" s="35" t="e">
        <v>#REF!</v>
      </c>
      <c r="AE57" s="35" t="e">
        <v>#REF!</v>
      </c>
    </row>
    <row r="58" spans="1:36" hidden="1">
      <c r="A58" s="49" t="s">
        <v>41</v>
      </c>
      <c r="B58" s="31">
        <f>SUM(B59:B60)</f>
        <v>26.8</v>
      </c>
      <c r="C58" s="31">
        <f t="shared" ref="C58:T58" si="26">SUM(C59:C60)</f>
        <v>7.9</v>
      </c>
      <c r="D58" s="31">
        <f t="shared" si="26"/>
        <v>28.4</v>
      </c>
      <c r="E58" s="31">
        <f t="shared" si="26"/>
        <v>64</v>
      </c>
      <c r="F58" s="31">
        <f t="shared" si="26"/>
        <v>95.9</v>
      </c>
      <c r="G58" s="31">
        <f t="shared" si="26"/>
        <v>84</v>
      </c>
      <c r="H58" s="31">
        <f t="shared" si="26"/>
        <v>12.700000000000001</v>
      </c>
      <c r="I58" s="31">
        <f t="shared" si="26"/>
        <v>-29.799999999999997</v>
      </c>
      <c r="J58" s="31">
        <f t="shared" si="26"/>
        <v>-24.7</v>
      </c>
      <c r="K58" s="31">
        <f t="shared" si="26"/>
        <v>-258.8</v>
      </c>
      <c r="L58" s="31">
        <f t="shared" si="26"/>
        <v>-97.1</v>
      </c>
      <c r="M58" s="31">
        <f t="shared" si="26"/>
        <v>-43.170200000000001</v>
      </c>
      <c r="N58" s="31">
        <f>SUM(N59:N60)</f>
        <v>-10</v>
      </c>
      <c r="O58" s="31">
        <f>SUM(O59:O60)</f>
        <v>-22.4</v>
      </c>
      <c r="P58" s="31">
        <f t="shared" si="26"/>
        <v>-198.1</v>
      </c>
      <c r="Q58" s="31">
        <f t="shared" si="26"/>
        <v>-26.8</v>
      </c>
      <c r="R58" s="31">
        <f t="shared" si="26"/>
        <v>-23.622902630000002</v>
      </c>
      <c r="S58" s="31">
        <f t="shared" si="26"/>
        <v>-8.5997030999999993</v>
      </c>
      <c r="T58" s="32">
        <f t="shared" si="26"/>
        <v>-45.219116370000002</v>
      </c>
      <c r="U58" s="33">
        <f>SUM(U59:U60)</f>
        <v>-13</v>
      </c>
      <c r="V58" s="34">
        <f>SUM(V59:V60)</f>
        <v>-38</v>
      </c>
      <c r="W58" s="31">
        <f>SUM(W59:W60)</f>
        <v>-40</v>
      </c>
      <c r="X58" s="31">
        <f t="shared" ref="X58:Y58" si="27">SUM(X59:X60)</f>
        <v>-40</v>
      </c>
      <c r="Y58" s="31">
        <f t="shared" si="27"/>
        <v>-40</v>
      </c>
      <c r="AA58" s="35">
        <v>0</v>
      </c>
      <c r="AB58" s="35">
        <v>0</v>
      </c>
      <c r="AC58" s="35" t="e">
        <v>#REF!</v>
      </c>
      <c r="AD58" s="35" t="e">
        <v>#REF!</v>
      </c>
      <c r="AE58" s="35" t="e">
        <v>#REF!</v>
      </c>
    </row>
    <row r="59" spans="1:36" hidden="1">
      <c r="A59" s="50" t="s">
        <v>42</v>
      </c>
      <c r="B59" s="31">
        <f>[1]Data!C110</f>
        <v>12</v>
      </c>
      <c r="C59" s="31">
        <f>[1]Data!D110</f>
        <v>-5.0999999999999996</v>
      </c>
      <c r="D59" s="31">
        <f>[1]Data!E110</f>
        <v>-9.6</v>
      </c>
      <c r="E59" s="31">
        <f>[1]Data!F110</f>
        <v>-5.5</v>
      </c>
      <c r="F59" s="31">
        <f>[1]Data!G110</f>
        <v>0</v>
      </c>
      <c r="G59" s="31">
        <f>[1]Data!H110</f>
        <v>0</v>
      </c>
      <c r="H59" s="31">
        <f>[1]Data!I110</f>
        <v>0.1</v>
      </c>
      <c r="I59" s="31">
        <f>[1]Data!J110</f>
        <v>0</v>
      </c>
      <c r="J59" s="31">
        <f>[1]Data!K110</f>
        <v>0</v>
      </c>
      <c r="K59" s="31">
        <f>[1]Data!L110</f>
        <v>0</v>
      </c>
      <c r="L59" s="31">
        <f>[1]Data!M110</f>
        <v>0</v>
      </c>
      <c r="M59" s="31">
        <f>[1]Data!N110</f>
        <v>0</v>
      </c>
      <c r="N59" s="31">
        <f>[1]Data!O110</f>
        <v>0</v>
      </c>
      <c r="O59" s="31">
        <f>[1]Data!P110</f>
        <v>0</v>
      </c>
      <c r="P59" s="31">
        <f>[1]Data!Q110</f>
        <v>0</v>
      </c>
      <c r="Q59" s="31">
        <f>[1]Data!R110</f>
        <v>0</v>
      </c>
      <c r="R59" s="31">
        <f>[1]Data!S110</f>
        <v>0</v>
      </c>
      <c r="S59" s="31">
        <f>[1]Data!T110</f>
        <v>0</v>
      </c>
      <c r="T59" s="32">
        <f>[1]Data!U110</f>
        <v>-23.770199290000001</v>
      </c>
      <c r="U59" s="33">
        <f>[1]End!W23</f>
        <v>0</v>
      </c>
      <c r="V59" s="34">
        <f>[1]End!X23</f>
        <v>0</v>
      </c>
      <c r="W59" s="31">
        <f>[1]End!Y23</f>
        <v>0</v>
      </c>
      <c r="X59" s="31">
        <f>[1]End!Z23</f>
        <v>0</v>
      </c>
      <c r="Y59" s="31">
        <f>[1]End!AA23</f>
        <v>0</v>
      </c>
      <c r="AA59" s="35">
        <v>0</v>
      </c>
      <c r="AB59" s="35">
        <v>0</v>
      </c>
      <c r="AC59" s="35" t="e">
        <v>#REF!</v>
      </c>
      <c r="AD59" s="35" t="e">
        <v>#REF!</v>
      </c>
      <c r="AE59" s="35" t="e">
        <v>#REF!</v>
      </c>
    </row>
    <row r="60" spans="1:36" hidden="1">
      <c r="A60" s="50" t="s">
        <v>43</v>
      </c>
      <c r="B60" s="31">
        <f>B45</f>
        <v>14.8</v>
      </c>
      <c r="C60" s="31">
        <f t="shared" ref="C60:Y60" si="28">C45</f>
        <v>13</v>
      </c>
      <c r="D60" s="31">
        <f t="shared" si="28"/>
        <v>38</v>
      </c>
      <c r="E60" s="31">
        <f t="shared" si="28"/>
        <v>69.5</v>
      </c>
      <c r="F60" s="31">
        <f t="shared" si="28"/>
        <v>95.9</v>
      </c>
      <c r="G60" s="31">
        <f t="shared" si="28"/>
        <v>84</v>
      </c>
      <c r="H60" s="31">
        <f t="shared" si="28"/>
        <v>12.600000000000001</v>
      </c>
      <c r="I60" s="31">
        <f t="shared" si="28"/>
        <v>-29.799999999999997</v>
      </c>
      <c r="J60" s="31">
        <f t="shared" si="28"/>
        <v>-24.7</v>
      </c>
      <c r="K60" s="31">
        <f t="shared" si="28"/>
        <v>-258.8</v>
      </c>
      <c r="L60" s="31">
        <f t="shared" si="28"/>
        <v>-97.1</v>
      </c>
      <c r="M60" s="31">
        <f t="shared" si="28"/>
        <v>-43.170200000000001</v>
      </c>
      <c r="N60" s="31">
        <f t="shared" si="28"/>
        <v>-10</v>
      </c>
      <c r="O60" s="31">
        <f t="shared" si="28"/>
        <v>-22.4</v>
      </c>
      <c r="P60" s="31">
        <f t="shared" si="28"/>
        <v>-198.1</v>
      </c>
      <c r="Q60" s="31">
        <f t="shared" si="28"/>
        <v>-26.8</v>
      </c>
      <c r="R60" s="31">
        <f t="shared" si="28"/>
        <v>-23.622902630000002</v>
      </c>
      <c r="S60" s="31">
        <f t="shared" si="28"/>
        <v>-8.5997030999999993</v>
      </c>
      <c r="T60" s="32">
        <f t="shared" si="28"/>
        <v>-21.448917080000001</v>
      </c>
      <c r="U60" s="33">
        <f t="shared" si="28"/>
        <v>-13</v>
      </c>
      <c r="V60" s="34">
        <f t="shared" si="28"/>
        <v>-38</v>
      </c>
      <c r="W60" s="31">
        <f t="shared" si="28"/>
        <v>-40</v>
      </c>
      <c r="X60" s="31">
        <f t="shared" si="28"/>
        <v>-40</v>
      </c>
      <c r="Y60" s="31">
        <f t="shared" si="28"/>
        <v>-40</v>
      </c>
      <c r="AA60" s="35">
        <v>0</v>
      </c>
      <c r="AB60" s="35">
        <v>0</v>
      </c>
      <c r="AC60" s="35" t="e">
        <v>#REF!</v>
      </c>
      <c r="AD60" s="35" t="e">
        <v>#REF!</v>
      </c>
      <c r="AE60" s="35" t="e">
        <v>#REF!</v>
      </c>
    </row>
    <row r="61" spans="1:36" hidden="1">
      <c r="A61" s="48" t="s">
        <v>44</v>
      </c>
      <c r="B61" s="31">
        <f>B57+B58</f>
        <v>-126.8</v>
      </c>
      <c r="C61" s="31">
        <f t="shared" ref="C61:T61" si="29">C57+C58</f>
        <v>-252.10299999999992</v>
      </c>
      <c r="D61" s="31">
        <f t="shared" si="29"/>
        <v>-333.84077998400005</v>
      </c>
      <c r="E61" s="31">
        <f t="shared" si="29"/>
        <v>-249.36836917799997</v>
      </c>
      <c r="F61" s="31">
        <f t="shared" si="29"/>
        <v>-303.74506249819967</v>
      </c>
      <c r="G61" s="31">
        <f t="shared" si="29"/>
        <v>-100.08483033980031</v>
      </c>
      <c r="H61" s="31">
        <f t="shared" si="29"/>
        <v>-85.705999999999889</v>
      </c>
      <c r="I61" s="31">
        <f t="shared" si="29"/>
        <v>-132.13783428000011</v>
      </c>
      <c r="J61" s="31">
        <f t="shared" si="29"/>
        <v>-156.67668239463754</v>
      </c>
      <c r="K61" s="31">
        <f t="shared" si="29"/>
        <v>-27.536000000000172</v>
      </c>
      <c r="L61" s="31">
        <f t="shared" si="29"/>
        <v>-304.69999999999948</v>
      </c>
      <c r="M61" s="31">
        <f t="shared" si="29"/>
        <v>-463.12259400000028</v>
      </c>
      <c r="N61" s="31">
        <f t="shared" si="29"/>
        <v>-815.76329296999961</v>
      </c>
      <c r="O61" s="31">
        <f t="shared" si="29"/>
        <v>-1249.0429328799989</v>
      </c>
      <c r="P61" s="31">
        <f t="shared" si="29"/>
        <v>-1648.3082107099997</v>
      </c>
      <c r="Q61" s="31">
        <f t="shared" si="29"/>
        <v>-1383.1994992008001</v>
      </c>
      <c r="R61" s="31">
        <f t="shared" si="29"/>
        <v>-877.78044125640065</v>
      </c>
      <c r="S61" s="31">
        <f t="shared" si="29"/>
        <v>-735.96117066999955</v>
      </c>
      <c r="T61" s="32">
        <f t="shared" si="29"/>
        <v>-705.78022521409378</v>
      </c>
      <c r="U61" s="33">
        <f>U57+U58</f>
        <v>-1083</v>
      </c>
      <c r="V61" s="34">
        <f>V57+V58</f>
        <v>-980</v>
      </c>
      <c r="W61" s="31">
        <f>W57+W58</f>
        <v>-988</v>
      </c>
      <c r="X61" s="31">
        <f t="shared" ref="X61:Y61" si="30">X57+X58</f>
        <v>-1012</v>
      </c>
      <c r="Y61" s="31">
        <f t="shared" si="30"/>
        <v>-815</v>
      </c>
      <c r="AA61" s="35">
        <v>0</v>
      </c>
      <c r="AB61" s="35">
        <v>0</v>
      </c>
      <c r="AC61" s="35" t="e">
        <v>#REF!</v>
      </c>
      <c r="AD61" s="35" t="e">
        <v>#REF!</v>
      </c>
      <c r="AE61" s="35" t="e">
        <v>#REF!</v>
      </c>
    </row>
    <row r="62" spans="1:36" hidden="1">
      <c r="A62" s="48" t="s">
        <v>45</v>
      </c>
      <c r="B62" s="51">
        <f t="shared" ref="B62:T62" si="31">B57+B22</f>
        <v>-99</v>
      </c>
      <c r="C62" s="51">
        <f t="shared" si="31"/>
        <v>-202.40299999999993</v>
      </c>
      <c r="D62" s="51">
        <f t="shared" si="31"/>
        <v>-277.14077998400001</v>
      </c>
      <c r="E62" s="51">
        <f t="shared" si="31"/>
        <v>-185.22246917799995</v>
      </c>
      <c r="F62" s="51">
        <f t="shared" si="31"/>
        <v>-249.24516249819965</v>
      </c>
      <c r="G62" s="51">
        <f t="shared" si="31"/>
        <v>-14.246879229800328</v>
      </c>
      <c r="H62" s="51">
        <f t="shared" si="31"/>
        <v>19.065900000000113</v>
      </c>
      <c r="I62" s="51">
        <f t="shared" si="31"/>
        <v>44.362165719999865</v>
      </c>
      <c r="J62" s="51">
        <f t="shared" si="31"/>
        <v>36.623317605362445</v>
      </c>
      <c r="K62" s="51">
        <f t="shared" si="31"/>
        <v>372.17299999999983</v>
      </c>
      <c r="L62" s="51">
        <f t="shared" si="31"/>
        <v>-87.499999999999517</v>
      </c>
      <c r="M62" s="52">
        <f t="shared" si="31"/>
        <v>-316.35239400000023</v>
      </c>
      <c r="N62" s="52">
        <f t="shared" si="31"/>
        <v>-708.30329296999957</v>
      </c>
      <c r="O62" s="52">
        <f t="shared" si="31"/>
        <v>-1106.1429328799989</v>
      </c>
      <c r="P62" s="52">
        <f t="shared" si="31"/>
        <v>-1279.0308857499997</v>
      </c>
      <c r="Q62" s="52">
        <f t="shared" si="31"/>
        <v>-1150.3994992008002</v>
      </c>
      <c r="R62" s="52">
        <f t="shared" si="31"/>
        <v>-566.21544597640059</v>
      </c>
      <c r="S62" s="52">
        <f t="shared" si="31"/>
        <v>-473.81150670999955</v>
      </c>
      <c r="T62" s="53">
        <f t="shared" si="31"/>
        <v>-423.05910723409374</v>
      </c>
      <c r="U62" s="54">
        <f>U57+U22</f>
        <v>-760</v>
      </c>
      <c r="V62" s="55">
        <f>V57+V22</f>
        <v>-588</v>
      </c>
      <c r="W62" s="51">
        <f>W57+W22</f>
        <v>-568</v>
      </c>
      <c r="X62" s="51">
        <f t="shared" ref="X62:Y62" si="32">X57+X22</f>
        <v>-587</v>
      </c>
      <c r="Y62" s="51">
        <f t="shared" si="32"/>
        <v>-375</v>
      </c>
      <c r="AA62" s="56">
        <v>0</v>
      </c>
      <c r="AB62" s="56">
        <v>0</v>
      </c>
      <c r="AC62" s="56" t="e">
        <v>#REF!</v>
      </c>
      <c r="AD62" s="56" t="e">
        <v>#REF!</v>
      </c>
      <c r="AE62" s="56" t="e">
        <v>#REF!</v>
      </c>
    </row>
    <row r="63" spans="1:36" hidden="1">
      <c r="A63" s="48" t="s">
        <v>46</v>
      </c>
      <c r="B63" s="51">
        <f t="shared" ref="B63:T63" si="33">B61+B22</f>
        <v>-72.199999999999989</v>
      </c>
      <c r="C63" s="51">
        <f t="shared" si="33"/>
        <v>-194.50299999999993</v>
      </c>
      <c r="D63" s="51">
        <f t="shared" si="33"/>
        <v>-248.74077998400006</v>
      </c>
      <c r="E63" s="51">
        <f t="shared" si="33"/>
        <v>-121.22246917799995</v>
      </c>
      <c r="F63" s="51">
        <f t="shared" si="33"/>
        <v>-153.34516249819967</v>
      </c>
      <c r="G63" s="51">
        <f t="shared" si="33"/>
        <v>69.753120770199672</v>
      </c>
      <c r="H63" s="51">
        <f t="shared" si="33"/>
        <v>31.765900000000116</v>
      </c>
      <c r="I63" s="51">
        <f t="shared" si="33"/>
        <v>14.562165719999882</v>
      </c>
      <c r="J63" s="51">
        <f t="shared" si="33"/>
        <v>11.923317605362456</v>
      </c>
      <c r="K63" s="51">
        <f t="shared" si="33"/>
        <v>113.37299999999982</v>
      </c>
      <c r="L63" s="51">
        <f t="shared" si="33"/>
        <v>-184.59999999999948</v>
      </c>
      <c r="M63" s="52">
        <f t="shared" si="33"/>
        <v>-359.52259400000025</v>
      </c>
      <c r="N63" s="52">
        <f t="shared" si="33"/>
        <v>-718.30329296999957</v>
      </c>
      <c r="O63" s="52">
        <f t="shared" si="33"/>
        <v>-1128.5429328799989</v>
      </c>
      <c r="P63" s="52">
        <f t="shared" si="33"/>
        <v>-1477.1308857499996</v>
      </c>
      <c r="Q63" s="52">
        <f t="shared" si="33"/>
        <v>-1177.1994992008001</v>
      </c>
      <c r="R63" s="52">
        <f t="shared" si="33"/>
        <v>-589.83834860640059</v>
      </c>
      <c r="S63" s="52">
        <f t="shared" si="33"/>
        <v>-482.4112098099996</v>
      </c>
      <c r="T63" s="53">
        <f t="shared" si="33"/>
        <v>-468.2782236040938</v>
      </c>
      <c r="U63" s="54">
        <f>U61+U22</f>
        <v>-773</v>
      </c>
      <c r="V63" s="55">
        <f>V61+V22</f>
        <v>-626</v>
      </c>
      <c r="W63" s="51">
        <f>W61+W22</f>
        <v>-608</v>
      </c>
      <c r="X63" s="51">
        <f t="shared" ref="X63:Y63" si="34">X61+X22</f>
        <v>-627</v>
      </c>
      <c r="Y63" s="51">
        <f t="shared" si="34"/>
        <v>-415</v>
      </c>
      <c r="AA63" s="56">
        <v>0</v>
      </c>
      <c r="AB63" s="56">
        <v>0</v>
      </c>
      <c r="AC63" s="56" t="e">
        <v>#REF!</v>
      </c>
      <c r="AD63" s="56" t="e">
        <v>#REF!</v>
      </c>
      <c r="AE63" s="56" t="e">
        <v>#REF!</v>
      </c>
    </row>
    <row r="64" spans="1:36">
      <c r="A64" s="57" t="s">
        <v>47</v>
      </c>
      <c r="B64" s="52">
        <f>[1]Data!C245</f>
        <v>316.97161</v>
      </c>
      <c r="C64" s="52">
        <f>[1]Data!D245</f>
        <v>983.89694700000007</v>
      </c>
      <c r="D64" s="52">
        <f>[1]Data!E245</f>
        <v>1412.1009789999998</v>
      </c>
      <c r="E64" s="52">
        <f>[1]Data!F245</f>
        <v>1627.3589302123003</v>
      </c>
      <c r="F64" s="52">
        <f>[1]Data!G245</f>
        <v>1634.5892939999999</v>
      </c>
      <c r="G64" s="52">
        <f>[1]Data!H245</f>
        <v>1556.164008</v>
      </c>
      <c r="H64" s="52">
        <f>[1]Data!I245</f>
        <v>1602.0232119999998</v>
      </c>
      <c r="I64" s="52">
        <f>[1]Data!J245</f>
        <v>1753.221941</v>
      </c>
      <c r="J64" s="52">
        <f>[1]Data!K245</f>
        <v>1852.9847420000001</v>
      </c>
      <c r="K64" s="52">
        <f>[1]Data!L245</f>
        <v>1857.6580469999999</v>
      </c>
      <c r="L64" s="52">
        <f>[1]Data!M245</f>
        <v>1734.8846979999998</v>
      </c>
      <c r="M64" s="52">
        <f>[1]Data!N245</f>
        <v>1697.4838850876602</v>
      </c>
      <c r="N64" s="52">
        <f>[1]Data!O245</f>
        <v>1790.05</v>
      </c>
      <c r="O64" s="52">
        <f>[1]Data!P245</f>
        <v>2691.4459999999999</v>
      </c>
      <c r="P64" s="52">
        <f>[1]Data!Q245</f>
        <v>3381.5129999999999</v>
      </c>
      <c r="Q64" s="52">
        <f>[1]Data!R245</f>
        <v>3936.8820000000001</v>
      </c>
      <c r="R64" s="52">
        <f>[1]Data!S245</f>
        <v>4200.5770000000002</v>
      </c>
      <c r="S64" s="52">
        <f>[1]Data!T245</f>
        <v>4357.0940000000001</v>
      </c>
      <c r="T64" s="53">
        <f>[1]Data!U245</f>
        <v>4202.0259999999998</v>
      </c>
      <c r="U64" s="54">
        <f>[1]End!W40</f>
        <v>4473.3940000000002</v>
      </c>
      <c r="V64" s="55">
        <f>[1]End!X40</f>
        <v>4836.7269999999999</v>
      </c>
      <c r="W64" s="52">
        <f>[1]End!Y40</f>
        <v>5227.2830000000004</v>
      </c>
      <c r="X64" s="52">
        <f>[1]End!Z40</f>
        <v>5561.7269999999999</v>
      </c>
      <c r="Y64" s="52">
        <f>[1]End!AA40</f>
        <v>5883.9489999999996</v>
      </c>
      <c r="AA64" s="56">
        <v>0</v>
      </c>
      <c r="AB64" s="56">
        <v>0</v>
      </c>
      <c r="AC64" s="56" t="e">
        <v>#REF!</v>
      </c>
      <c r="AD64" s="56" t="e">
        <v>#REF!</v>
      </c>
      <c r="AE64" s="56" t="e">
        <v>#REF!</v>
      </c>
      <c r="AF64" s="58"/>
      <c r="AG64" s="58"/>
      <c r="AH64" s="58"/>
      <c r="AI64" s="58"/>
      <c r="AJ64" s="58"/>
    </row>
    <row r="65" spans="1:31">
      <c r="A65" s="57" t="s">
        <v>48</v>
      </c>
      <c r="B65" s="52">
        <f>SUM(B66:B67)</f>
        <v>0.77607281287591012</v>
      </c>
      <c r="C65" s="52">
        <f t="shared" ref="C65:T65" si="35">SUM(C66:C67)</f>
        <v>40.398340549400217</v>
      </c>
      <c r="D65" s="52">
        <f t="shared" si="35"/>
        <v>53.965579840459412</v>
      </c>
      <c r="E65" s="52">
        <f t="shared" si="35"/>
        <v>58.07154602264194</v>
      </c>
      <c r="F65" s="52">
        <f t="shared" si="35"/>
        <v>73.269987894701771</v>
      </c>
      <c r="G65" s="52">
        <f t="shared" si="35"/>
        <v>61.671198048018923</v>
      </c>
      <c r="H65" s="52">
        <f t="shared" si="35"/>
        <v>51.752477921077997</v>
      </c>
      <c r="I65" s="52">
        <f t="shared" si="35"/>
        <v>48.309037856261327</v>
      </c>
      <c r="J65" s="52">
        <f t="shared" si="35"/>
        <v>58.296813313454635</v>
      </c>
      <c r="K65" s="52">
        <f t="shared" si="35"/>
        <v>103.77120700041753</v>
      </c>
      <c r="L65" s="52">
        <f t="shared" si="35"/>
        <v>110.5588553270988</v>
      </c>
      <c r="M65" s="52">
        <f t="shared" si="35"/>
        <v>152.20043382018284</v>
      </c>
      <c r="N65" s="52">
        <f>SUM(N66:N67)</f>
        <v>102.09809896121932</v>
      </c>
      <c r="O65" s="52">
        <f>SUM(O66:O67)</f>
        <v>82.464978284116839</v>
      </c>
      <c r="P65" s="52">
        <f t="shared" si="35"/>
        <v>147.26572663929255</v>
      </c>
      <c r="Q65" s="52">
        <f t="shared" si="35"/>
        <v>143.29407322202587</v>
      </c>
      <c r="R65" s="52">
        <f t="shared" si="35"/>
        <v>597.9413615062266</v>
      </c>
      <c r="S65" s="52">
        <f t="shared" si="35"/>
        <v>137.9847476762929</v>
      </c>
      <c r="T65" s="53">
        <f t="shared" si="35"/>
        <v>353.79310260422574</v>
      </c>
      <c r="U65" s="54">
        <f>SUM(U66:U67)</f>
        <v>410.7954545454545</v>
      </c>
      <c r="V65" s="55">
        <f>SUM(V66:V67)</f>
        <v>305</v>
      </c>
      <c r="W65" s="52">
        <f>SUM(W66:W67)</f>
        <v>194.44444444444446</v>
      </c>
      <c r="X65" s="52">
        <f t="shared" ref="X65:Y65" si="36">SUM(X66:X67)</f>
        <v>307.22222222222223</v>
      </c>
      <c r="Y65" s="52">
        <f t="shared" si="36"/>
        <v>322.22222222222217</v>
      </c>
      <c r="AA65" s="56">
        <v>0</v>
      </c>
      <c r="AB65" s="56">
        <v>0</v>
      </c>
      <c r="AC65" s="56" t="e">
        <v>#REF!</v>
      </c>
      <c r="AD65" s="56" t="e">
        <v>#REF!</v>
      </c>
      <c r="AE65" s="56" t="e">
        <v>#REF!</v>
      </c>
    </row>
    <row r="66" spans="1:31">
      <c r="A66" s="36" t="s">
        <v>49</v>
      </c>
      <c r="B66" s="52">
        <f>-B48/[1]NatAcc!B55</f>
        <v>0</v>
      </c>
      <c r="C66" s="52">
        <f>-C48/[1]NatAcc!C55</f>
        <v>4.0398340549400213</v>
      </c>
      <c r="D66" s="52">
        <f>-D48/[1]NatAcc!D55</f>
        <v>17.654453976378868</v>
      </c>
      <c r="E66" s="52">
        <f>-E48/[1]NatAcc!E55</f>
        <v>22.481652921137719</v>
      </c>
      <c r="F66" s="52">
        <f>-F48/[1]NatAcc!F55</f>
        <v>34.436423465293728</v>
      </c>
      <c r="G66" s="52">
        <f>-G48/[1]NatAcc!G55</f>
        <v>24.896401133755042</v>
      </c>
      <c r="H66" s="52">
        <f>-H48/[1]NatAcc!H55</f>
        <v>27.016756145648284</v>
      </c>
      <c r="I66" s="52">
        <f>-I48/[1]NatAcc!I55</f>
        <v>17.910803658028964</v>
      </c>
      <c r="J66" s="52">
        <f>-J48/[1]NatAcc!J55</f>
        <v>24.091795997397561</v>
      </c>
      <c r="K66" s="52">
        <f>-K48/[1]NatAcc!K55</f>
        <v>78.466730012080305</v>
      </c>
      <c r="L66" s="52">
        <f>-L48/[1]NatAcc!L55</f>
        <v>89.318755875535402</v>
      </c>
      <c r="M66" s="52">
        <f>-M48/[1]NatAcc!M55</f>
        <v>131.93706245359044</v>
      </c>
      <c r="N66" s="52">
        <f>-N48/[1]NatAcc!N55</f>
        <v>78.836301789356142</v>
      </c>
      <c r="O66" s="52">
        <f>-O48/[1]NatAcc!O55</f>
        <v>39.320160516267265</v>
      </c>
      <c r="P66" s="52">
        <f>-P48/[1]NatAcc!P55</f>
        <v>79.665095880930394</v>
      </c>
      <c r="Q66" s="52">
        <f>-Q48/[1]NatAcc!Q55</f>
        <v>68.953960841765777</v>
      </c>
      <c r="R66" s="52">
        <f>-R48/[1]NatAcc!R55</f>
        <v>490.34908344320644</v>
      </c>
      <c r="S66" s="52">
        <f>-S48/[1]NatAcc!S55</f>
        <v>57.665680769465645</v>
      </c>
      <c r="T66" s="53">
        <f>-T48/[1]NatAcc!T55</f>
        <v>273.07228028612911</v>
      </c>
      <c r="U66" s="54">
        <f>-U48/[1]NatAcc!U55</f>
        <v>302.27272727272725</v>
      </c>
      <c r="V66" s="55">
        <f>-V48/[1]NatAcc!V55</f>
        <v>197.77777777777777</v>
      </c>
      <c r="W66" s="52">
        <f>-W48/[1]NatAcc!W55</f>
        <v>109.44444444444444</v>
      </c>
      <c r="X66" s="52">
        <f>-X48/[1]NatAcc!X55</f>
        <v>221.11111111111111</v>
      </c>
      <c r="Y66" s="52">
        <f>-Y48/[1]NatAcc!Y55</f>
        <v>233.33333333333331</v>
      </c>
      <c r="AA66" s="56">
        <v>0</v>
      </c>
      <c r="AB66" s="56">
        <v>0</v>
      </c>
      <c r="AC66" s="56" t="e">
        <v>#REF!</v>
      </c>
      <c r="AD66" s="56" t="e">
        <v>#REF!</v>
      </c>
      <c r="AE66" s="56" t="e">
        <v>#REF!</v>
      </c>
    </row>
    <row r="67" spans="1:31">
      <c r="A67" s="36" t="s">
        <v>50</v>
      </c>
      <c r="B67" s="52">
        <f>B23/[1]NatAcc!B55</f>
        <v>0.77607281287591012</v>
      </c>
      <c r="C67" s="52">
        <f>C23/[1]NatAcc!C55</f>
        <v>36.358506494460194</v>
      </c>
      <c r="D67" s="52">
        <f>D23/[1]NatAcc!D55</f>
        <v>36.311125864080545</v>
      </c>
      <c r="E67" s="52">
        <f>E23/[1]NatAcc!E55</f>
        <v>35.589893101504217</v>
      </c>
      <c r="F67" s="52">
        <f>F23/[1]NatAcc!F55</f>
        <v>38.833564429408042</v>
      </c>
      <c r="G67" s="52">
        <f>G23/[1]NatAcc!G55</f>
        <v>36.774796914263881</v>
      </c>
      <c r="H67" s="52">
        <f>H23/[1]NatAcc!H55</f>
        <v>24.735721775429717</v>
      </c>
      <c r="I67" s="52">
        <f>I23/[1]NatAcc!I55</f>
        <v>30.398234198232363</v>
      </c>
      <c r="J67" s="52">
        <f>J23/[1]NatAcc!J55</f>
        <v>34.205017316057074</v>
      </c>
      <c r="K67" s="52">
        <f>K23/[1]NatAcc!K55</f>
        <v>25.304476988337225</v>
      </c>
      <c r="L67" s="52">
        <f>L23/[1]NatAcc!L55</f>
        <v>21.240099451563392</v>
      </c>
      <c r="M67" s="52">
        <f>M23/[1]NatAcc!M55</f>
        <v>20.263371366592391</v>
      </c>
      <c r="N67" s="52">
        <f>N23/[1]NatAcc!N55</f>
        <v>23.261797171863176</v>
      </c>
      <c r="O67" s="52">
        <f>O23/[1]NatAcc!O55</f>
        <v>43.144817767849574</v>
      </c>
      <c r="P67" s="52">
        <f>P23/[1]NatAcc!P55</f>
        <v>67.600630758362158</v>
      </c>
      <c r="Q67" s="52">
        <f>Q23/[1]NatAcc!Q55</f>
        <v>74.340112380260081</v>
      </c>
      <c r="R67" s="52">
        <f>R23/[1]NatAcc!R55</f>
        <v>107.59227806302013</v>
      </c>
      <c r="S67" s="52">
        <f>S23/[1]NatAcc!S55</f>
        <v>80.31906690682726</v>
      </c>
      <c r="T67" s="53">
        <f>T23/[1]NatAcc!T55</f>
        <v>80.720822318096623</v>
      </c>
      <c r="U67" s="54">
        <f>U23/[1]NatAcc!U55</f>
        <v>108.52272727272727</v>
      </c>
      <c r="V67" s="55">
        <f>V23/[1]NatAcc!V55</f>
        <v>107.22222222222221</v>
      </c>
      <c r="W67" s="52">
        <f>W23/[1]NatAcc!W55</f>
        <v>85</v>
      </c>
      <c r="X67" s="52">
        <f>X23/[1]NatAcc!X55</f>
        <v>86.111111111111114</v>
      </c>
      <c r="Y67" s="52">
        <f>Y23/[1]NatAcc!Y55</f>
        <v>88.888888888888886</v>
      </c>
      <c r="AA67" s="56">
        <v>0</v>
      </c>
      <c r="AB67" s="56">
        <v>0</v>
      </c>
      <c r="AC67" s="56" t="e">
        <v>#REF!</v>
      </c>
      <c r="AD67" s="56" t="e">
        <v>#REF!</v>
      </c>
      <c r="AE67" s="56" t="e">
        <v>#REF!</v>
      </c>
    </row>
    <row r="68" spans="1:31">
      <c r="A68" s="22" t="s">
        <v>51</v>
      </c>
      <c r="B68" s="52">
        <f>[1]Data!C248</f>
        <v>140.55000000000001</v>
      </c>
      <c r="C68" s="52">
        <f>[1]Data!D248</f>
        <v>297.35000000000002</v>
      </c>
      <c r="D68" s="52">
        <f>[1]Data!E248</f>
        <v>451.57900000000001</v>
      </c>
      <c r="E68" s="52">
        <f>[1]Data!F248</f>
        <v>556.52200000000005</v>
      </c>
      <c r="F68" s="52">
        <f>[1]Data!G248</f>
        <v>1343.4849999999999</v>
      </c>
      <c r="G68" s="52">
        <f>[1]Data!H248</f>
        <v>1497.971</v>
      </c>
      <c r="H68" s="52">
        <f>[1]Data!I248</f>
        <v>1492.4110000000001</v>
      </c>
      <c r="I68" s="52">
        <f>[1]Data!J248</f>
        <v>1520.346</v>
      </c>
      <c r="J68" s="52">
        <f>[1]Data!K248</f>
        <v>1567.9</v>
      </c>
      <c r="K68" s="52">
        <f>[1]Data!L248</f>
        <v>1575.78</v>
      </c>
      <c r="L68" s="52">
        <f>[1]Data!M248</f>
        <v>1535.35</v>
      </c>
      <c r="M68" s="52">
        <f>[1]Data!N248</f>
        <v>1510.92</v>
      </c>
      <c r="N68" s="52">
        <f>[1]Data!O248</f>
        <v>1489.92</v>
      </c>
      <c r="O68" s="52">
        <f>[1]Data!P248</f>
        <v>1458.9</v>
      </c>
      <c r="P68" s="52">
        <f>[1]Data!Q248</f>
        <v>1693.2</v>
      </c>
      <c r="Q68" s="52">
        <f>[1]Data!R248</f>
        <v>1818.3000000000002</v>
      </c>
      <c r="R68" s="52">
        <f>[1]Data!S248</f>
        <v>1862.6</v>
      </c>
      <c r="S68" s="52">
        <f>[1]Data!T248</f>
        <v>1895.1999999999998</v>
      </c>
      <c r="T68" s="53">
        <f>[1]Data!U248</f>
        <v>2016.9</v>
      </c>
      <c r="U68" s="54">
        <f>[1]End!W21</f>
        <v>2581.9</v>
      </c>
      <c r="V68" s="55">
        <f>[1]End!X21</f>
        <v>3146.9</v>
      </c>
      <c r="W68" s="52">
        <f>[1]End!Y21</f>
        <v>3361.9</v>
      </c>
      <c r="X68" s="52">
        <f>[1]End!Z21</f>
        <v>3576.9</v>
      </c>
      <c r="Y68" s="52">
        <f>[1]End!AA21</f>
        <v>3791.9</v>
      </c>
      <c r="AA68" s="56">
        <v>0</v>
      </c>
      <c r="AB68" s="56">
        <v>0</v>
      </c>
      <c r="AC68" s="56" t="e">
        <v>#REF!</v>
      </c>
      <c r="AD68" s="56" t="e">
        <v>#REF!</v>
      </c>
      <c r="AE68" s="56" t="e">
        <v>#REF!</v>
      </c>
    </row>
    <row r="69" spans="1:31">
      <c r="A69" s="22" t="s">
        <v>52</v>
      </c>
      <c r="B69" s="59">
        <f>B64*[1]NatAcc!B56/[1]NatAcc!B23</f>
        <v>0.15829962490602062</v>
      </c>
      <c r="C69" s="59">
        <f>C64*[1]NatAcc!C56/[1]NatAcc!C23</f>
        <v>0.32550914168884992</v>
      </c>
      <c r="D69" s="59">
        <f>D64*[1]NatAcc!D56/[1]NatAcc!D23</f>
        <v>0.40812699744267511</v>
      </c>
      <c r="E69" s="59">
        <f>E64*[1]NatAcc!E56/[1]NatAcc!E23</f>
        <v>0.58867149616404491</v>
      </c>
      <c r="F69" s="59">
        <f>F64*[1]NatAcc!F56/[1]NatAcc!F23</f>
        <v>0.56263568550242371</v>
      </c>
      <c r="G69" s="59">
        <f>G64*[1]NatAcc!G56/[1]NatAcc!G23</f>
        <v>0.51004943462980201</v>
      </c>
      <c r="H69" s="59">
        <f>H64*[1]NatAcc!H56/[1]NatAcc!H23</f>
        <v>0.49448138318653978</v>
      </c>
      <c r="I69" s="59">
        <f>I64*[1]NatAcc!I56/[1]NatAcc!I23</f>
        <v>0.49144596281343722</v>
      </c>
      <c r="J69" s="59">
        <f>J64*[1]NatAcc!J56/[1]NatAcc!J23</f>
        <v>0.44896096268549934</v>
      </c>
      <c r="K69" s="59">
        <f>K64*[1]NatAcc!K56/[1]NatAcc!K23</f>
        <v>0.3450859090156731</v>
      </c>
      <c r="L69" s="59">
        <f>L64*[1]NatAcc!L56/[1]NatAcc!L23</f>
        <v>0.2676014305745808</v>
      </c>
      <c r="M69" s="59">
        <f>M64*[1]NatAcc!M56/[1]NatAcc!M23</f>
        <v>0.21092508640704366</v>
      </c>
      <c r="N69" s="59">
        <f>N64*[1]NatAcc!N56/[1]NatAcc!N23</f>
        <v>0.16765215172290227</v>
      </c>
      <c r="O69" s="59">
        <f>O64*[1]NatAcc!O56/[1]NatAcc!O23</f>
        <v>0.23521233142897127</v>
      </c>
      <c r="P69" s="59">
        <f>P64*[1]NatAcc!P56/[1]NatAcc!P23</f>
        <v>0.31694479073893084</v>
      </c>
      <c r="Q69" s="59">
        <f>Q64*[1]NatAcc!Q56/[1]NatAcc!Q23</f>
        <v>0.33645961792285156</v>
      </c>
      <c r="R69" s="59">
        <f>R64*[1]NatAcc!R56/[1]NatAcc!R23</f>
        <v>0.28821178236541106</v>
      </c>
      <c r="S69" s="59">
        <f>S64*[1]NatAcc!S56/[1]NatAcc!S23</f>
        <v>0.27585582694901711</v>
      </c>
      <c r="T69" s="60">
        <f>T64*[1]NatAcc!T56/[1]NatAcc!T23</f>
        <v>0.27175779319322652</v>
      </c>
      <c r="U69" s="61">
        <f>U64*[1]NatAcc!U56/[1]NatAcc!U23</f>
        <v>0.2759805384947529</v>
      </c>
      <c r="V69" s="62">
        <f>V64*[1]NatAcc!V56/[1]NatAcc!V23</f>
        <v>0.27325638643306815</v>
      </c>
      <c r="W69" s="59">
        <f>W64*[1]NatAcc!W56/[1]NatAcc!W23</f>
        <v>0.26915904837749371</v>
      </c>
      <c r="X69" s="59">
        <f>X64*[1]NatAcc!X56/[1]NatAcc!X23</f>
        <v>0.26100977121754904</v>
      </c>
      <c r="Y69" s="59">
        <f>Y64*[1]NatAcc!Y56/[1]NatAcc!Y23</f>
        <v>0.25288503998388961</v>
      </c>
      <c r="AA69" s="63">
        <v>0</v>
      </c>
      <c r="AB69" s="63">
        <v>0</v>
      </c>
      <c r="AC69" s="63" t="e">
        <v>#REF!</v>
      </c>
      <c r="AD69" s="63" t="e">
        <v>#REF!</v>
      </c>
      <c r="AE69" s="63" t="e">
        <v>#REF!</v>
      </c>
    </row>
    <row r="70" spans="1:31">
      <c r="A70" s="48" t="s">
        <v>53</v>
      </c>
      <c r="B70" s="59">
        <f>B64/([1]BOP!B13+[1]BOP!B16)</f>
        <v>0.968295738506186</v>
      </c>
      <c r="C70" s="59">
        <f>C64/([1]BOP!C13+[1]BOP!C16)</f>
        <v>2.4093861960035263</v>
      </c>
      <c r="D70" s="59">
        <f>D64/([1]BOP!D13+[1]BOP!D16)</f>
        <v>2.5760744654845298</v>
      </c>
      <c r="E70" s="59">
        <f>E64/([1]BOP!E13+[1]BOP!E16)</f>
        <v>2.741092034921087</v>
      </c>
      <c r="F70" s="59">
        <f>F64/([1]BOP!F13+[1]BOP!F16)</f>
        <v>3.0628066742865703</v>
      </c>
      <c r="G70" s="59">
        <f>G64/([1]BOP!G13+[1]BOP!G16)</f>
        <v>2.2137305223625807</v>
      </c>
      <c r="H70" s="59">
        <f>H64/([1]BOP!H13+[1]BOP!H16)</f>
        <v>2.0340310712154492</v>
      </c>
      <c r="I70" s="59">
        <f>I64/([1]BOP!I13+[1]BOP!I16)</f>
        <v>1.7651899287166992</v>
      </c>
      <c r="J70" s="59">
        <f>J64/([1]BOP!J13+[1]BOP!J16)</f>
        <v>1.4583311627394502</v>
      </c>
      <c r="K70" s="59">
        <f>K64/([1]BOP!K13+[1]BOP!K16)</f>
        <v>1.1485458433287992</v>
      </c>
      <c r="L70" s="59">
        <f>L64/([1]BOP!L13+[1]BOP!L16)</f>
        <v>0.80182870598892619</v>
      </c>
      <c r="M70" s="59">
        <f>M64/([1]BOP!M13+[1]BOP!M16)</f>
        <v>0.66541639785326601</v>
      </c>
      <c r="N70" s="59">
        <f>N64/([1]BOP!N13+[1]BOP!N16)</f>
        <v>0.56389828693115585</v>
      </c>
      <c r="O70" s="59">
        <f>O64/([1]BOP!O13+[1]BOP!O16)</f>
        <v>0.73474543419508054</v>
      </c>
      <c r="P70" s="59">
        <f>P64/([1]BOP!P13+[1]BOP!P16)</f>
        <v>1.0560627732667083</v>
      </c>
      <c r="Q70" s="59">
        <f>Q64/([1]BOP!Q13+[1]BOP!Q16)</f>
        <v>0.9678421905307435</v>
      </c>
      <c r="R70" s="59">
        <f>R64/([1]BOP!R13+[1]BOP!R16)</f>
        <v>0.80294237959430226</v>
      </c>
      <c r="S70" s="59">
        <f>S64/([1]BOP!S13+[1]BOP!S16)</f>
        <v>0.7206942466451306</v>
      </c>
      <c r="T70" s="60">
        <f>T64/([1]BOP!T13+[1]BOP!T16)</f>
        <v>0.58255802669047529</v>
      </c>
      <c r="U70" s="61">
        <f>U64/([1]BOP!U13+[1]BOP!U16)</f>
        <v>0.54221598301530183</v>
      </c>
      <c r="V70" s="62">
        <f>V64/([1]BOP!V13+[1]BOP!V16)</f>
        <v>0.49186153880573036</v>
      </c>
      <c r="W70" s="59">
        <f>W64/([1]BOP!W13+[1]BOP!W16)</f>
        <v>0.44224276942184149</v>
      </c>
      <c r="X70" s="59">
        <f>X64/([1]BOP!X13+[1]BOP!X16)</f>
        <v>0.39120792489326989</v>
      </c>
      <c r="Y70" s="59">
        <f>Y64/([1]BOP!Y13+[1]BOP!Y16)</f>
        <v>0.34316488692134239</v>
      </c>
      <c r="AA70" s="63">
        <v>0</v>
      </c>
      <c r="AB70" s="63">
        <v>0</v>
      </c>
      <c r="AC70" s="63" t="e">
        <v>#REF!</v>
      </c>
      <c r="AD70" s="63" t="e">
        <v>#REF!</v>
      </c>
      <c r="AE70" s="63" t="e">
        <v>#REF!</v>
      </c>
    </row>
    <row r="71" spans="1:31">
      <c r="A71" s="49" t="s">
        <v>54</v>
      </c>
      <c r="B71" s="59">
        <f>B65/([1]BOP!B13+[1]BOP!B16)</f>
        <v>2.3707738288556899E-3</v>
      </c>
      <c r="C71" s="59">
        <f>C65/([1]BOP!C13+[1]BOP!C16)</f>
        <v>9.8928250929082709E-2</v>
      </c>
      <c r="D71" s="59">
        <f>D65/([1]BOP!D13+[1]BOP!D16)</f>
        <v>9.8448591361024906E-2</v>
      </c>
      <c r="E71" s="59">
        <f>E65/([1]BOP!E13+[1]BOP!E16)</f>
        <v>9.7814593512846659E-2</v>
      </c>
      <c r="F71" s="59">
        <f>F65/([1]BOP!F13+[1]BOP!F16)</f>
        <v>0.13728941500628036</v>
      </c>
      <c r="G71" s="59">
        <f>G65/([1]BOP!G13+[1]BOP!G16)</f>
        <v>8.7730735814297994E-2</v>
      </c>
      <c r="H71" s="59">
        <f>H65/([1]BOP!H13+[1]BOP!H16)</f>
        <v>6.5708253984939236E-2</v>
      </c>
      <c r="I71" s="59">
        <f>I65/([1]BOP!I13+[1]BOP!I16)</f>
        <v>4.8638808981153546E-2</v>
      </c>
      <c r="J71" s="59">
        <f>J65/([1]BOP!J13+[1]BOP!J16)</f>
        <v>4.5880604203817538E-2</v>
      </c>
      <c r="K71" s="59">
        <f>K65/([1]BOP!K13+[1]BOP!K16)</f>
        <v>6.4159272289116803E-2</v>
      </c>
      <c r="L71" s="59">
        <f>L65/([1]BOP!L13+[1]BOP!L16)</f>
        <v>5.1098072399128704E-2</v>
      </c>
      <c r="M71" s="59">
        <f>M65/([1]BOP!M13+[1]BOP!M16)</f>
        <v>5.9662813481790672E-2</v>
      </c>
      <c r="N71" s="59">
        <f>N65/([1]BOP!N13+[1]BOP!N16)</f>
        <v>3.2162756963860901E-2</v>
      </c>
      <c r="O71" s="59">
        <f>O65/([1]BOP!O13+[1]BOP!O16)</f>
        <v>2.2512346996837879E-2</v>
      </c>
      <c r="P71" s="59">
        <f>P65/([1]BOP!P13+[1]BOP!P16)</f>
        <v>4.5991794703089492E-2</v>
      </c>
      <c r="Q71" s="59">
        <f>Q65/([1]BOP!Q13+[1]BOP!Q16)</f>
        <v>3.522738291807534E-2</v>
      </c>
      <c r="R71" s="59">
        <f>R65/([1]BOP!R13+[1]BOP!R16)</f>
        <v>0.11429678819497095</v>
      </c>
      <c r="S71" s="59">
        <f>S65/([1]BOP!S13+[1]BOP!S16)</f>
        <v>2.2823655807077917E-2</v>
      </c>
      <c r="T71" s="60">
        <f>T65/([1]BOP!T13+[1]BOP!T16)</f>
        <v>4.9048961550884881E-2</v>
      </c>
      <c r="U71" s="61">
        <f>U65/([1]BOP!U13+[1]BOP!U16)</f>
        <v>4.9792140197036379E-2</v>
      </c>
      <c r="V71" s="62">
        <f>V65/([1]BOP!V13+[1]BOP!V16)</f>
        <v>3.1016381395052431E-2</v>
      </c>
      <c r="W71" s="59">
        <f>W65/([1]BOP!W13+[1]BOP!W16)</f>
        <v>1.6450544118197255E-2</v>
      </c>
      <c r="X71" s="59">
        <f>X65/([1]BOP!X13+[1]BOP!X16)</f>
        <v>2.1609792792176709E-2</v>
      </c>
      <c r="Y71" s="59">
        <f>Y65/([1]BOP!Y13+[1]BOP!Y16)</f>
        <v>1.8792710890667568E-2</v>
      </c>
      <c r="AA71" s="63">
        <v>0</v>
      </c>
      <c r="AB71" s="63">
        <v>0</v>
      </c>
      <c r="AC71" s="63" t="e">
        <v>#REF!</v>
      </c>
      <c r="AD71" s="63" t="e">
        <v>#REF!</v>
      </c>
      <c r="AE71" s="63" t="e">
        <v>#REF!</v>
      </c>
    </row>
    <row r="72" spans="1:31" ht="25.5">
      <c r="A72" s="49" t="s">
        <v>55</v>
      </c>
      <c r="B72" s="59">
        <f>B67/([1]BOP!B13+[1]BOP!B16)</f>
        <v>2.3707738288556899E-3</v>
      </c>
      <c r="C72" s="59">
        <f>C67/([1]BOP!C13+[1]BOP!C16)</f>
        <v>8.9035425836174437E-2</v>
      </c>
      <c r="D72" s="59">
        <f>D67/([1]BOP!D13+[1]BOP!D16)</f>
        <v>6.6241837901489617E-2</v>
      </c>
      <c r="E72" s="59">
        <f>E67/([1]BOP!E13+[1]BOP!E16)</f>
        <v>5.9946930387077789E-2</v>
      </c>
      <c r="F72" s="59">
        <f>F67/([1]BOP!F13+[1]BOP!F16)</f>
        <v>7.2764272198107591E-2</v>
      </c>
      <c r="G72" s="59">
        <f>G67/([1]BOP!G13+[1]BOP!G16)</f>
        <v>5.2314209790406109E-2</v>
      </c>
      <c r="H72" s="59">
        <f>H67/([1]BOP!H13+[1]BOP!H16)</f>
        <v>3.1406053472441582E-2</v>
      </c>
      <c r="I72" s="59">
        <f>I67/([1]BOP!I13+[1]BOP!I16)</f>
        <v>3.0605741123046617E-2</v>
      </c>
      <c r="J72" s="59">
        <f>J67/([1]BOP!J13+[1]BOP!J16)</f>
        <v>2.6919942481668065E-2</v>
      </c>
      <c r="K72" s="59">
        <f>K67/([1]BOP!K13+[1]BOP!K16)</f>
        <v>1.5645157034955622E-2</v>
      </c>
      <c r="L72" s="59">
        <f>L67/([1]BOP!L13+[1]BOP!L16)</f>
        <v>9.816745445940394E-3</v>
      </c>
      <c r="M72" s="59">
        <f>M67/([1]BOP!M13+[1]BOP!M16)</f>
        <v>7.9432739842620718E-3</v>
      </c>
      <c r="N72" s="59">
        <f>N67/([1]BOP!N13+[1]BOP!N16)</f>
        <v>7.3278889283280649E-3</v>
      </c>
      <c r="O72" s="59">
        <f>O67/([1]BOP!O13+[1]BOP!O16)</f>
        <v>1.1778225483292722E-2</v>
      </c>
      <c r="P72" s="59">
        <f>P67/([1]BOP!P13+[1]BOP!P16)</f>
        <v>2.1112002110669006E-2</v>
      </c>
      <c r="Q72" s="59">
        <f>Q67/([1]BOP!Q13+[1]BOP!Q16)</f>
        <v>1.827575660393493E-2</v>
      </c>
      <c r="R72" s="59">
        <f>R67/([1]BOP!R13+[1]BOP!R16)</f>
        <v>2.0566317383038862E-2</v>
      </c>
      <c r="S72" s="59">
        <f>S67/([1]BOP!S13+[1]BOP!S16)</f>
        <v>1.3285343262196251E-2</v>
      </c>
      <c r="T72" s="60">
        <f>T67/([1]BOP!T13+[1]BOP!T16)</f>
        <v>1.1190926225221559E-2</v>
      </c>
      <c r="U72" s="61">
        <f>U67/([1]BOP!U13+[1]BOP!U16)</f>
        <v>1.3153940218027592E-2</v>
      </c>
      <c r="V72" s="62">
        <f>V67/([1]BOP!V13+[1]BOP!V16)</f>
        <v>1.0903755208096756E-2</v>
      </c>
      <c r="W72" s="59">
        <f>W67/([1]BOP!W13+[1]BOP!W16)</f>
        <v>7.1912378573833714E-3</v>
      </c>
      <c r="X72" s="59">
        <f>X67/([1]BOP!X13+[1]BOP!X16)</f>
        <v>6.0569943630875049E-3</v>
      </c>
      <c r="Y72" s="59">
        <f>Y67/([1]BOP!Y13+[1]BOP!Y16)</f>
        <v>5.1841961077703641E-3</v>
      </c>
      <c r="AA72" s="63">
        <v>0</v>
      </c>
      <c r="AB72" s="63">
        <v>0</v>
      </c>
      <c r="AC72" s="63" t="e">
        <v>#REF!</v>
      </c>
      <c r="AD72" s="63" t="e">
        <v>#REF!</v>
      </c>
      <c r="AE72" s="63" t="e">
        <v>#REF!</v>
      </c>
    </row>
    <row r="73" spans="1:31">
      <c r="A73" s="49" t="s">
        <v>56</v>
      </c>
      <c r="B73" s="59">
        <f>(B68+B64*[1]NatAcc!B56)/B11</f>
        <v>1.9719354619204474</v>
      </c>
      <c r="C73" s="59">
        <f>(C68+C64*[1]NatAcc!C56)/C11</f>
        <v>3.1348286939181369</v>
      </c>
      <c r="D73" s="59">
        <f>(D68+D64*[1]NatAcc!D56)/D11</f>
        <v>3.2621082384341906</v>
      </c>
      <c r="E73" s="59">
        <f>(E68+E64*[1]NatAcc!E56)/E11</f>
        <v>4.5638256821839125</v>
      </c>
      <c r="F73" s="59">
        <f>(F68+F64*[1]NatAcc!F56)/F11</f>
        <v>5.171055602337236</v>
      </c>
      <c r="G73" s="59">
        <f>(G68+G64*[1]NatAcc!G56)/G11</f>
        <v>4.916119139043853</v>
      </c>
      <c r="H73" s="59">
        <f>(H68+H64*[1]NatAcc!H56)/H11</f>
        <v>4.3345127066296056</v>
      </c>
      <c r="I73" s="59">
        <f>(I68+I64*[1]NatAcc!I56)/I11</f>
        <v>4.2811798423654954</v>
      </c>
      <c r="J73" s="59">
        <f>(J68+J64*[1]NatAcc!J56)/J11</f>
        <v>3.9572986415830185</v>
      </c>
      <c r="K73" s="59">
        <f>(K68+K64*[1]NatAcc!K56)/K11</f>
        <v>2.1909251279630046</v>
      </c>
      <c r="L73" s="59">
        <f>(L68+L64*[1]NatAcc!L56)/L11</f>
        <v>1.6529241551825513</v>
      </c>
      <c r="M73" s="59">
        <f>(M68+M64*[1]NatAcc!M56)/M11</f>
        <v>1.1961938195301574</v>
      </c>
      <c r="N73" s="59">
        <f>(N68+N64*[1]NatAcc!N56)/N11</f>
        <v>0.87256827589146224</v>
      </c>
      <c r="O73" s="59">
        <f>(O68+O64*[1]NatAcc!O56)/O11</f>
        <v>1.0156068619262828</v>
      </c>
      <c r="P73" s="59">
        <f>(P68+P64*[1]NatAcc!P56)/P11</f>
        <v>1.4044565509791893</v>
      </c>
      <c r="Q73" s="59">
        <f>(Q68+Q64*[1]NatAcc!Q56)/Q11</f>
        <v>1.4998130959962499</v>
      </c>
      <c r="R73" s="59">
        <f>(R68+R64*[1]NatAcc!R56)/R11</f>
        <v>1.2917167769501738</v>
      </c>
      <c r="S73" s="59">
        <f>(S68+S64*[1]NatAcc!S56)/S11</f>
        <v>1.2054950553161938</v>
      </c>
      <c r="T73" s="60">
        <f>(T68+T64*[1]NatAcc!T56)/T11</f>
        <v>1.2527154952130253</v>
      </c>
      <c r="U73" s="61">
        <f>(U68+U64*[1]NatAcc!U56)/U11</f>
        <v>1.3445453533948666</v>
      </c>
      <c r="V73" s="62">
        <f>(V68+V64*[1]NatAcc!V56)/V11</f>
        <v>1.3523113063320022</v>
      </c>
      <c r="W73" s="59">
        <f>(W68+W64*[1]NatAcc!W56)/W11</f>
        <v>1.3039625689197469</v>
      </c>
      <c r="X73" s="59">
        <f>(X68+X64*[1]NatAcc!X56)/X11</f>
        <v>1.2811624174995284</v>
      </c>
      <c r="Y73" s="59">
        <f>(Y68+Y64*[1]NatAcc!Y56)/Y11</f>
        <v>1.2510227189701659</v>
      </c>
      <c r="AA73" s="63">
        <v>0</v>
      </c>
      <c r="AB73" s="63">
        <v>0</v>
      </c>
      <c r="AC73" s="63" t="e">
        <v>#REF!</v>
      </c>
      <c r="AD73" s="63" t="e">
        <v>#REF!</v>
      </c>
      <c r="AE73" s="63" t="e">
        <v>#REF!</v>
      </c>
    </row>
    <row r="74" spans="1:31">
      <c r="A74" s="49" t="s">
        <v>57</v>
      </c>
      <c r="B74" s="59">
        <f>(B23-B48)/B11</f>
        <v>3.6801913699512378E-3</v>
      </c>
      <c r="C74" s="59">
        <f t="shared" ref="C74:Y74" si="37">(C23-C48)/C11</f>
        <v>0.10271034474425124</v>
      </c>
      <c r="D74" s="59">
        <f t="shared" si="37"/>
        <v>9.8827482511065157E-2</v>
      </c>
      <c r="E74" s="59">
        <f t="shared" si="37"/>
        <v>0.10503738348111337</v>
      </c>
      <c r="F74" s="59">
        <f t="shared" si="37"/>
        <v>0.16917817908029981</v>
      </c>
      <c r="G74" s="59">
        <f t="shared" si="37"/>
        <v>0.1308498343361322</v>
      </c>
      <c r="H74" s="59">
        <f t="shared" si="37"/>
        <v>9.7019043691496956E-2</v>
      </c>
      <c r="I74" s="59">
        <f t="shared" si="37"/>
        <v>8.7529766313690471E-2</v>
      </c>
      <c r="J74" s="59">
        <f t="shared" si="37"/>
        <v>9.145857470105373E-2</v>
      </c>
      <c r="K74" s="59">
        <f t="shared" si="37"/>
        <v>8.7752490721517709E-2</v>
      </c>
      <c r="L74" s="59">
        <f t="shared" si="37"/>
        <v>7.1310370676601689E-2</v>
      </c>
      <c r="M74" s="59">
        <f t="shared" si="37"/>
        <v>7.3186224091680449E-2</v>
      </c>
      <c r="N74" s="59">
        <f t="shared" si="37"/>
        <v>3.429972213227192E-2</v>
      </c>
      <c r="O74" s="59">
        <f t="shared" si="37"/>
        <v>2.0993563782573561E-2</v>
      </c>
      <c r="P74" s="59">
        <f t="shared" si="37"/>
        <v>4.6729413404175135E-2</v>
      </c>
      <c r="Q74" s="59">
        <f t="shared" si="37"/>
        <v>4.3540519314491252E-2</v>
      </c>
      <c r="R74" s="59">
        <f t="shared" si="37"/>
        <v>0.14670816242712126</v>
      </c>
      <c r="S74" s="59">
        <f t="shared" si="37"/>
        <v>3.0138407501680755E-2</v>
      </c>
      <c r="T74" s="60">
        <f t="shared" si="37"/>
        <v>7.915939517763812E-2</v>
      </c>
      <c r="U74" s="61">
        <f t="shared" si="37"/>
        <v>9.1414843848779875E-2</v>
      </c>
      <c r="V74" s="62">
        <f t="shared" si="37"/>
        <v>6.2635482030804338E-2</v>
      </c>
      <c r="W74" s="59">
        <f t="shared" si="37"/>
        <v>3.573616499897897E-2</v>
      </c>
      <c r="X74" s="59">
        <f t="shared" si="37"/>
        <v>5.2140297944559683E-2</v>
      </c>
      <c r="Y74" s="59">
        <f t="shared" si="37"/>
        <v>5.0447942941636952E-2</v>
      </c>
      <c r="AA74" s="63">
        <v>0</v>
      </c>
      <c r="AB74" s="63">
        <v>0</v>
      </c>
      <c r="AC74" s="63" t="e">
        <v>#REF!</v>
      </c>
      <c r="AD74" s="63" t="e">
        <v>#REF!</v>
      </c>
      <c r="AE74" s="63" t="e">
        <v>#REF!</v>
      </c>
    </row>
    <row r="75" spans="1:31">
      <c r="A75" s="49" t="s">
        <v>58</v>
      </c>
      <c r="B75" s="59">
        <f>(B23-B48)/(B19+B33)</f>
        <v>2.5124049996859497E-3</v>
      </c>
      <c r="C75" s="59">
        <f t="shared" ref="C75:Y75" si="38">(C23-C48)/(C19+C33)</f>
        <v>6.7788058375885848E-2</v>
      </c>
      <c r="D75" s="59">
        <f t="shared" si="38"/>
        <v>6.6537034780718457E-2</v>
      </c>
      <c r="E75" s="59">
        <f t="shared" si="38"/>
        <v>7.703707557802339E-2</v>
      </c>
      <c r="F75" s="59">
        <f t="shared" si="38"/>
        <v>0.12311796029617166</v>
      </c>
      <c r="G75" s="59">
        <f t="shared" si="38"/>
        <v>0.11392361882570747</v>
      </c>
      <c r="H75" s="59">
        <f t="shared" si="38"/>
        <v>9.2492854986683151E-2</v>
      </c>
      <c r="I75" s="59">
        <f t="shared" si="38"/>
        <v>8.5442566771375822E-2</v>
      </c>
      <c r="J75" s="59">
        <f t="shared" si="38"/>
        <v>8.6493994369967658E-2</v>
      </c>
      <c r="K75" s="59">
        <f t="shared" si="38"/>
        <v>0.100630331018736</v>
      </c>
      <c r="L75" s="59">
        <f t="shared" si="38"/>
        <v>6.6955103013780451E-2</v>
      </c>
      <c r="M75" s="59">
        <f t="shared" si="38"/>
        <v>6.8503617727949259E-2</v>
      </c>
      <c r="N75" s="59">
        <f t="shared" si="38"/>
        <v>2.9821318640472442E-2</v>
      </c>
      <c r="O75" s="59">
        <f t="shared" si="38"/>
        <v>1.7759555844265688E-2</v>
      </c>
      <c r="P75" s="59">
        <f t="shared" si="38"/>
        <v>3.6800533694535328E-2</v>
      </c>
      <c r="Q75" s="59">
        <f t="shared" si="38"/>
        <v>3.6364671877892156E-2</v>
      </c>
      <c r="R75" s="59">
        <f t="shared" si="38"/>
        <v>0.13514479395078821</v>
      </c>
      <c r="S75" s="59">
        <f t="shared" si="38"/>
        <v>2.8501670583636084E-2</v>
      </c>
      <c r="T75" s="60">
        <f t="shared" si="38"/>
        <v>7.486142854110879E-2</v>
      </c>
      <c r="U75" s="61">
        <f t="shared" si="38"/>
        <v>8.1593499605010722E-2</v>
      </c>
      <c r="V75" s="62">
        <f t="shared" si="38"/>
        <v>5.766806722689076E-2</v>
      </c>
      <c r="W75" s="59">
        <f t="shared" si="38"/>
        <v>3.3200531208499334E-2</v>
      </c>
      <c r="X75" s="59">
        <f t="shared" si="38"/>
        <v>4.8688149322063744E-2</v>
      </c>
      <c r="Y75" s="59">
        <f t="shared" si="38"/>
        <v>4.8045062955599738E-2</v>
      </c>
      <c r="AA75" s="63">
        <v>0</v>
      </c>
      <c r="AB75" s="63">
        <v>0</v>
      </c>
      <c r="AC75" s="63" t="e">
        <v>#REF!</v>
      </c>
      <c r="AD75" s="63" t="e">
        <v>#REF!</v>
      </c>
      <c r="AE75" s="63" t="e">
        <v>#REF!</v>
      </c>
    </row>
    <row r="76" spans="1:31">
      <c r="A76" s="49" t="s">
        <v>58</v>
      </c>
      <c r="B76" s="59">
        <f>B23/(B19+B33)</f>
        <v>2.5124049996859497E-3</v>
      </c>
      <c r="C76" s="59">
        <f t="shared" ref="C76:Y76" si="39">C23/(C19+C33)</f>
        <v>6.1009252538297268E-2</v>
      </c>
      <c r="D76" s="59">
        <f t="shared" si="39"/>
        <v>4.476991911674056E-2</v>
      </c>
      <c r="E76" s="59">
        <f t="shared" si="39"/>
        <v>4.7213161564621624E-2</v>
      </c>
      <c r="F76" s="59">
        <f t="shared" si="39"/>
        <v>6.5253310133608064E-2</v>
      </c>
      <c r="G76" s="59">
        <f t="shared" si="39"/>
        <v>6.7933137001673374E-2</v>
      </c>
      <c r="H76" s="59">
        <f t="shared" si="39"/>
        <v>4.4208076966957048E-2</v>
      </c>
      <c r="I76" s="59">
        <f t="shared" si="39"/>
        <v>5.3764332109912896E-2</v>
      </c>
      <c r="J76" s="59">
        <f t="shared" si="39"/>
        <v>5.074940476166425E-2</v>
      </c>
      <c r="K76" s="59">
        <f t="shared" si="39"/>
        <v>2.4538578370608306E-2</v>
      </c>
      <c r="L76" s="59">
        <f t="shared" si="39"/>
        <v>1.2863131068016702E-2</v>
      </c>
      <c r="M76" s="59">
        <f t="shared" si="39"/>
        <v>9.1203041353778609E-3</v>
      </c>
      <c r="N76" s="59">
        <f t="shared" si="39"/>
        <v>6.7944209801170212E-3</v>
      </c>
      <c r="O76" s="59">
        <f t="shared" si="39"/>
        <v>9.2916146524514524E-3</v>
      </c>
      <c r="P76" s="59">
        <f t="shared" si="39"/>
        <v>1.6892859912261381E-2</v>
      </c>
      <c r="Q76" s="59">
        <f t="shared" si="39"/>
        <v>1.886577534777099E-2</v>
      </c>
      <c r="R76" s="59">
        <f t="shared" si="39"/>
        <v>2.431766254285346E-2</v>
      </c>
      <c r="S76" s="59">
        <f t="shared" si="39"/>
        <v>1.659043934286027E-2</v>
      </c>
      <c r="T76" s="60">
        <f t="shared" si="39"/>
        <v>1.7080254044708316E-2</v>
      </c>
      <c r="U76" s="61">
        <f t="shared" si="39"/>
        <v>2.1555129217921229E-2</v>
      </c>
      <c r="V76" s="62">
        <f t="shared" si="39"/>
        <v>2.027310924369748E-2</v>
      </c>
      <c r="W76" s="59">
        <f t="shared" si="39"/>
        <v>1.4513375071143995E-2</v>
      </c>
      <c r="X76" s="59">
        <f t="shared" si="39"/>
        <v>1.3646768797323473E-2</v>
      </c>
      <c r="Y76" s="59">
        <f t="shared" si="39"/>
        <v>1.3253810470510271E-2</v>
      </c>
      <c r="AA76" s="63">
        <v>0</v>
      </c>
      <c r="AB76" s="63">
        <v>0</v>
      </c>
      <c r="AC76" s="63" t="e">
        <v>#REF!</v>
      </c>
      <c r="AD76" s="63" t="e">
        <v>#REF!</v>
      </c>
      <c r="AE76" s="63" t="e">
        <v>#REF!</v>
      </c>
    </row>
    <row r="77" spans="1:31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AA77" s="65"/>
      <c r="AB77" s="65"/>
      <c r="AC77" s="65"/>
      <c r="AD77" s="65"/>
      <c r="AE77" s="65"/>
    </row>
    <row r="78" spans="1:31">
      <c r="A78" s="57" t="s">
        <v>59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AA78" s="65"/>
      <c r="AB78" s="65"/>
      <c r="AC78" s="65"/>
      <c r="AD78" s="65"/>
      <c r="AE78" s="65"/>
    </row>
    <row r="79" spans="1:31" ht="13.5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9"/>
      <c r="U79" s="70"/>
      <c r="V79" s="71"/>
      <c r="W79" s="68"/>
      <c r="X79" s="68"/>
      <c r="Y79" s="68"/>
      <c r="AA79" s="65"/>
      <c r="AB79" s="65"/>
      <c r="AC79" s="65"/>
      <c r="AD79" s="65"/>
      <c r="AE79" s="65"/>
    </row>
    <row r="80" spans="1:31">
      <c r="A80" s="22" t="s">
        <v>6</v>
      </c>
      <c r="B80" s="59">
        <f>B11/[1]NatAcc!B$23</f>
        <v>0.10882058470164195</v>
      </c>
      <c r="C80" s="59">
        <f>C11/[1]NatAcc!C$23</f>
        <v>0.12835599241961587</v>
      </c>
      <c r="D80" s="59">
        <f>D11/[1]NatAcc!D$23</f>
        <v>0.15550304971372908</v>
      </c>
      <c r="E80" s="59">
        <f>E11/[1]NatAcc!E$23</f>
        <v>0.15326747432624019</v>
      </c>
      <c r="F80" s="59">
        <f>F11/[1]NatAcc!F$23</f>
        <v>0.15463697613767285</v>
      </c>
      <c r="G80" s="59">
        <f>G11/[1]NatAcc!G$23</f>
        <v>0.1541729161234513</v>
      </c>
      <c r="H80" s="59">
        <f>H11/[1]NatAcc!H$23</f>
        <v>0.1656696306784764</v>
      </c>
      <c r="I80" s="59">
        <f>I11/[1]NatAcc!I$23</f>
        <v>0.16242118877960193</v>
      </c>
      <c r="J80" s="59">
        <f>J11/[1]NatAcc!J$23</f>
        <v>0.15971483902838271</v>
      </c>
      <c r="K80" s="59">
        <f>K11/[1]NatAcc!K$23</f>
        <v>0.23071630194865575</v>
      </c>
      <c r="L80" s="59">
        <f>L11/[1]NatAcc!L$23</f>
        <v>0.24182637913185984</v>
      </c>
      <c r="M80" s="59">
        <f>M11/[1]NatAcc!M$23</f>
        <v>0.26792658774818279</v>
      </c>
      <c r="N80" s="59">
        <f>N11/[1]NatAcc!N$23</f>
        <v>0.29261502680071033</v>
      </c>
      <c r="O80" s="59">
        <f>O11/[1]NatAcc!O$23</f>
        <v>0.30690540011080758</v>
      </c>
      <c r="P80" s="59">
        <f>P11/[1]NatAcc!P$23</f>
        <v>0.29270034354803426</v>
      </c>
      <c r="Q80" s="59">
        <f>Q11/[1]NatAcc!Q$23</f>
        <v>0.28277961233441629</v>
      </c>
      <c r="R80" s="59">
        <f>R11/[1]NatAcc!R$23</f>
        <v>0.28235561940509979</v>
      </c>
      <c r="S80" s="59">
        <f>S11/[1]NatAcc!S$23</f>
        <v>0.28891213079490508</v>
      </c>
      <c r="T80" s="60">
        <f>T11/[1]NatAcc!T$23</f>
        <v>0.27690446522780032</v>
      </c>
      <c r="U80" s="61">
        <f>U11/[1]NatAcc!U$23</f>
        <v>0.27107556849266284</v>
      </c>
      <c r="V80" s="62">
        <f>V11/[1]NatAcc!V$23</f>
        <v>0.27510479562428647</v>
      </c>
      <c r="W80" s="59">
        <f>W11/[1]NatAcc!W$23</f>
        <v>0.28016931334746448</v>
      </c>
      <c r="X80" s="59">
        <f>X11/[1]NatAcc!X$23</f>
        <v>0.27651978858098941</v>
      </c>
      <c r="Y80" s="59">
        <f>Y11/[1]NatAcc!Y$23</f>
        <v>0.27451511681230667</v>
      </c>
      <c r="AA80" s="63">
        <v>0</v>
      </c>
      <c r="AB80" s="63">
        <v>0</v>
      </c>
      <c r="AC80" s="63" t="e">
        <v>#REF!</v>
      </c>
      <c r="AD80" s="63" t="e">
        <v>#REF!</v>
      </c>
      <c r="AE80" s="63" t="e">
        <v>#REF!</v>
      </c>
    </row>
    <row r="81" spans="1:31">
      <c r="A81" s="36" t="s">
        <v>7</v>
      </c>
      <c r="B81" s="59">
        <f>B12/[1]NatAcc!B$23</f>
        <v>5.7246696035242288E-2</v>
      </c>
      <c r="C81" s="59">
        <f>C12/[1]NatAcc!C$23</f>
        <v>8.3812087682914954E-2</v>
      </c>
      <c r="D81" s="59">
        <f>D12/[1]NatAcc!D$23</f>
        <v>0.11299545061090965</v>
      </c>
      <c r="E81" s="59">
        <f>E12/[1]NatAcc!E$23</f>
        <v>0.10818655652451217</v>
      </c>
      <c r="F81" s="59">
        <f>F12/[1]NatAcc!F$23</f>
        <v>0.12052948443535096</v>
      </c>
      <c r="G81" s="59">
        <f>G12/[1]NatAcc!G$23</f>
        <v>0.1225121351470063</v>
      </c>
      <c r="H81" s="59">
        <f>H12/[1]NatAcc!H$23</f>
        <v>0.12483755408563146</v>
      </c>
      <c r="I81" s="59">
        <f>I12/[1]NatAcc!I$23</f>
        <v>0.12690330010545131</v>
      </c>
      <c r="J81" s="59">
        <f>J12/[1]NatAcc!J$23</f>
        <v>0.1199707927307303</v>
      </c>
      <c r="K81" s="59">
        <f>K12/[1]NatAcc!K$23</f>
        <v>0.15576190083343192</v>
      </c>
      <c r="L81" s="59">
        <f>L12/[1]NatAcc!L$23</f>
        <v>0.17061134486244681</v>
      </c>
      <c r="M81" s="59">
        <f>M12/[1]NatAcc!M$23</f>
        <v>0.19191859492662625</v>
      </c>
      <c r="N81" s="59">
        <f>N12/[1]NatAcc!N$23</f>
        <v>0.21590780257884648</v>
      </c>
      <c r="O81" s="59">
        <f>O12/[1]NatAcc!O$23</f>
        <v>0.24915825519108512</v>
      </c>
      <c r="P81" s="59">
        <f>P12/[1]NatAcc!P$23</f>
        <v>0.24401671931404037</v>
      </c>
      <c r="Q81" s="59">
        <f>Q12/[1]NatAcc!Q$23</f>
        <v>0.23465048592929513</v>
      </c>
      <c r="R81" s="59">
        <f>R12/[1]NatAcc!R$23</f>
        <v>0.25200276203695227</v>
      </c>
      <c r="S81" s="59">
        <f>S12/[1]NatAcc!S$23</f>
        <v>0.2549354991820218</v>
      </c>
      <c r="T81" s="60">
        <f>T12/[1]NatAcc!T$23</f>
        <v>0.24804288998646074</v>
      </c>
      <c r="U81" s="61">
        <f>U12/[1]NatAcc!U$23</f>
        <v>0.24780330764976008</v>
      </c>
      <c r="V81" s="62">
        <f>V12/[1]NatAcc!V$23</f>
        <v>0.25203554008705309</v>
      </c>
      <c r="W81" s="59">
        <f>W12/[1]NatAcc!W$23</f>
        <v>0.25928677314492732</v>
      </c>
      <c r="X81" s="59">
        <f>X12/[1]NatAcc!X$23</f>
        <v>0.25826937824658508</v>
      </c>
      <c r="Y81" s="59">
        <f>Y12/[1]NatAcc!Y$23</f>
        <v>0.25780114083869488</v>
      </c>
      <c r="AA81" s="63">
        <v>0</v>
      </c>
      <c r="AB81" s="63">
        <v>0</v>
      </c>
      <c r="AC81" s="63" t="e">
        <v>#REF!</v>
      </c>
      <c r="AD81" s="63" t="e">
        <v>#REF!</v>
      </c>
      <c r="AE81" s="63" t="e">
        <v>#REF!</v>
      </c>
    </row>
    <row r="82" spans="1:31">
      <c r="A82" s="37" t="s">
        <v>8</v>
      </c>
      <c r="B82" s="59">
        <f>B13/[1]NatAcc!B$23</f>
        <v>2.6730076091309573E-2</v>
      </c>
      <c r="C82" s="59">
        <f>C13/[1]NatAcc!C$23</f>
        <v>4.0953342941911219E-2</v>
      </c>
      <c r="D82" s="59">
        <f>D13/[1]NatAcc!D$23</f>
        <v>7.0128679979819711E-2</v>
      </c>
      <c r="E82" s="59">
        <f>E13/[1]NatAcc!E$23</f>
        <v>6.0535798814174618E-2</v>
      </c>
      <c r="F82" s="59">
        <f>F13/[1]NatAcc!F$23</f>
        <v>7.0041505782185723E-2</v>
      </c>
      <c r="G82" s="59">
        <f>G13/[1]NatAcc!G$23</f>
        <v>7.2288100107769468E-2</v>
      </c>
      <c r="H82" s="59">
        <f>H13/[1]NatAcc!H$23</f>
        <v>7.6626377710354937E-2</v>
      </c>
      <c r="I82" s="59">
        <f>I13/[1]NatAcc!I$23</f>
        <v>7.7525320203888456E-2</v>
      </c>
      <c r="J82" s="59">
        <f>J13/[1]NatAcc!J$23</f>
        <v>7.0971592148381071E-2</v>
      </c>
      <c r="K82" s="59">
        <f>K13/[1]NatAcc!K$23</f>
        <v>9.259053080156808E-2</v>
      </c>
      <c r="L82" s="59">
        <f>L13/[1]NatAcc!L$23</f>
        <v>0.12023619903425481</v>
      </c>
      <c r="M82" s="59">
        <f>M13/[1]NatAcc!M$23</f>
        <v>0.13057713768796542</v>
      </c>
      <c r="N82" s="59">
        <f>N13/[1]NatAcc!N$23</f>
        <v>0.14442157635265257</v>
      </c>
      <c r="O82" s="59">
        <f>O13/[1]NatAcc!O$23</f>
        <v>0.13836797014138769</v>
      </c>
      <c r="P82" s="59">
        <f>P13/[1]NatAcc!P$23</f>
        <v>0.14071513639439234</v>
      </c>
      <c r="Q82" s="59">
        <f>Q13/[1]NatAcc!Q$23</f>
        <v>0.13663631769862461</v>
      </c>
      <c r="R82" s="59">
        <f>R13/[1]NatAcc!R$23</f>
        <v>0.14347390059779244</v>
      </c>
      <c r="S82" s="59">
        <f>S13/[1]NatAcc!S$23</f>
        <v>0.14483799814445539</v>
      </c>
      <c r="T82" s="60">
        <f>T13/[1]NatAcc!T$23</f>
        <v>0.1363047093136377</v>
      </c>
      <c r="U82" s="61">
        <f>U13/[1]NatAcc!U$23</f>
        <v>0.14097026339743612</v>
      </c>
      <c r="V82" s="62">
        <f>V13/[1]NatAcc!V$23</f>
        <v>0.14403376008212784</v>
      </c>
      <c r="W82" s="59">
        <f>W13/[1]NatAcc!W$23</f>
        <v>0.14549123215082746</v>
      </c>
      <c r="X82" s="59">
        <f>X13/[1]NatAcc!X$23</f>
        <v>0.14441288977466532</v>
      </c>
      <c r="Y82" s="59">
        <f>Y13/[1]NatAcc!Y$23</f>
        <v>0.14362080783039269</v>
      </c>
      <c r="AA82" s="63">
        <v>0</v>
      </c>
      <c r="AB82" s="63">
        <v>0</v>
      </c>
      <c r="AC82" s="63" t="e">
        <v>#REF!</v>
      </c>
      <c r="AD82" s="63" t="e">
        <v>#REF!</v>
      </c>
      <c r="AE82" s="63" t="e">
        <v>#REF!</v>
      </c>
    </row>
    <row r="83" spans="1:31">
      <c r="A83" s="37" t="s">
        <v>9</v>
      </c>
      <c r="B83" s="59">
        <f>B14/[1]NatAcc!B$23</f>
        <v>3.0516619943932722E-2</v>
      </c>
      <c r="C83" s="59">
        <f>C14/[1]NatAcc!C$23</f>
        <v>4.2858744741003728E-2</v>
      </c>
      <c r="D83" s="59">
        <f>D14/[1]NatAcc!D$23</f>
        <v>4.2866770631089963E-2</v>
      </c>
      <c r="E83" s="59">
        <f>E14/[1]NatAcc!E$23</f>
        <v>4.7650757710337541E-2</v>
      </c>
      <c r="F83" s="59">
        <f>F14/[1]NatAcc!F$23</f>
        <v>5.0487978653165233E-2</v>
      </c>
      <c r="G83" s="59">
        <f>G14/[1]NatAcc!G$23</f>
        <v>5.0224035039236836E-2</v>
      </c>
      <c r="H83" s="59">
        <f>H14/[1]NatAcc!H$23</f>
        <v>4.821117637527652E-2</v>
      </c>
      <c r="I83" s="59">
        <f>I14/[1]NatAcc!I$23</f>
        <v>4.9377979901562848E-2</v>
      </c>
      <c r="J83" s="59">
        <f>J14/[1]NatAcc!J$23</f>
        <v>4.8999200582349224E-2</v>
      </c>
      <c r="K83" s="59">
        <f>K14/[1]NatAcc!K$23</f>
        <v>6.3171370031863822E-2</v>
      </c>
      <c r="L83" s="59">
        <f>L14/[1]NatAcc!L$23</f>
        <v>5.0375145828191997E-2</v>
      </c>
      <c r="M83" s="59">
        <f>M14/[1]NatAcc!M$23</f>
        <v>6.1341457238660795E-2</v>
      </c>
      <c r="N83" s="59">
        <f>N14/[1]NatAcc!N$23</f>
        <v>7.1486226226193883E-2</v>
      </c>
      <c r="O83" s="59">
        <f>O14/[1]NatAcc!O$23</f>
        <v>0.11079028504969743</v>
      </c>
      <c r="P83" s="59">
        <f>P14/[1]NatAcc!P$23</f>
        <v>0.10330158291964801</v>
      </c>
      <c r="Q83" s="59">
        <f>Q14/[1]NatAcc!Q$23</f>
        <v>9.8014168230670523E-2</v>
      </c>
      <c r="R83" s="59">
        <f>R14/[1]NatAcc!R$23</f>
        <v>0.10852886143915982</v>
      </c>
      <c r="S83" s="59">
        <f>S14/[1]NatAcc!S$23</f>
        <v>0.11009750103756644</v>
      </c>
      <c r="T83" s="60">
        <f>T14/[1]NatAcc!T$23</f>
        <v>0.11173818067282307</v>
      </c>
      <c r="U83" s="61">
        <f>U14/[1]NatAcc!U$23</f>
        <v>0.10683304425232394</v>
      </c>
      <c r="V83" s="62">
        <f>V14/[1]NatAcc!V$23</f>
        <v>0.10800178000492523</v>
      </c>
      <c r="W83" s="59">
        <f>W14/[1]NatAcc!W$23</f>
        <v>0.11379554099409982</v>
      </c>
      <c r="X83" s="59">
        <f>X14/[1]NatAcc!X$23</f>
        <v>0.11385648847191975</v>
      </c>
      <c r="Y83" s="59">
        <f>Y14/[1]NatAcc!Y$23</f>
        <v>0.1141803330083022</v>
      </c>
      <c r="AA83" s="63">
        <v>0</v>
      </c>
      <c r="AB83" s="63">
        <v>0</v>
      </c>
      <c r="AC83" s="63" t="e">
        <v>#REF!</v>
      </c>
      <c r="AD83" s="63" t="e">
        <v>#REF!</v>
      </c>
      <c r="AE83" s="63" t="e">
        <v>#REF!</v>
      </c>
    </row>
    <row r="84" spans="1:31">
      <c r="A84" s="36" t="s">
        <v>10</v>
      </c>
      <c r="B84" s="59">
        <f>B15/[1]NatAcc!B$23</f>
        <v>1.6371645975170206E-2</v>
      </c>
      <c r="C84" s="59">
        <f>C15/[1]NatAcc!C$23</f>
        <v>1.7917653005331383E-2</v>
      </c>
      <c r="D84" s="59">
        <f>D15/[1]NatAcc!D$23</f>
        <v>1.5738562664216423E-2</v>
      </c>
      <c r="E84" s="59">
        <f>E15/[1]NatAcc!E$23</f>
        <v>2.1083200775096251E-2</v>
      </c>
      <c r="F84" s="59">
        <f>F15/[1]NatAcc!F$23</f>
        <v>1.8924105471393532E-2</v>
      </c>
      <c r="G84" s="59">
        <f>G15/[1]NatAcc!G$23</f>
        <v>2.316989613108647E-2</v>
      </c>
      <c r="H84" s="59">
        <f>H15/[1]NatAcc!H$23</f>
        <v>2.329248487074809E-2</v>
      </c>
      <c r="I84" s="59">
        <f>I15/[1]NatAcc!I$23</f>
        <v>2.3589832028862834E-2</v>
      </c>
      <c r="J84" s="59">
        <f>J15/[1]NatAcc!J$23</f>
        <v>2.6011044682361525E-2</v>
      </c>
      <c r="K84" s="59">
        <f>K15/[1]NatAcc!K$23</f>
        <v>4.0936694632580775E-2</v>
      </c>
      <c r="L84" s="59">
        <f>L15/[1]NatAcc!L$23</f>
        <v>3.6897679880056732E-2</v>
      </c>
      <c r="M84" s="59">
        <f>M15/[1]NatAcc!M$23</f>
        <v>3.6464596763073509E-2</v>
      </c>
      <c r="N84" s="59">
        <f>N15/[1]NatAcc!N$23</f>
        <v>4.2488819522393556E-2</v>
      </c>
      <c r="O84" s="59">
        <f>O15/[1]NatAcc!O$23</f>
        <v>0</v>
      </c>
      <c r="P84" s="59">
        <f>P15/[1]NatAcc!P$23</f>
        <v>0</v>
      </c>
      <c r="Q84" s="59">
        <f>Q15/[1]NatAcc!Q$23</f>
        <v>0</v>
      </c>
      <c r="R84" s="59">
        <f>R15/[1]NatAcc!R$23</f>
        <v>0</v>
      </c>
      <c r="S84" s="59">
        <f>S15/[1]NatAcc!S$23</f>
        <v>0</v>
      </c>
      <c r="T84" s="60">
        <f>T15/[1]NatAcc!T$23</f>
        <v>0</v>
      </c>
      <c r="U84" s="61">
        <f>U15/[1]NatAcc!U$23</f>
        <v>0</v>
      </c>
      <c r="V84" s="62">
        <f>V15/[1]NatAcc!V$23</f>
        <v>0</v>
      </c>
      <c r="W84" s="59">
        <f>W15/[1]NatAcc!W$23</f>
        <v>0</v>
      </c>
      <c r="X84" s="59">
        <f>X15/[1]NatAcc!X$23</f>
        <v>0</v>
      </c>
      <c r="Y84" s="59">
        <f>Y15/[1]NatAcc!Y$23</f>
        <v>0</v>
      </c>
      <c r="AA84" s="63">
        <v>0</v>
      </c>
      <c r="AB84" s="63">
        <v>0</v>
      </c>
      <c r="AC84" s="63" t="e">
        <v>#REF!</v>
      </c>
      <c r="AD84" s="63" t="e">
        <v>#REF!</v>
      </c>
      <c r="AE84" s="63" t="e">
        <v>#REF!</v>
      </c>
    </row>
    <row r="85" spans="1:31">
      <c r="A85" s="36" t="s">
        <v>11</v>
      </c>
      <c r="B85" s="59">
        <f>B16/[1]NatAcc!B$23</f>
        <v>2.8434120945134162E-2</v>
      </c>
      <c r="C85" s="59">
        <f>C16/[1]NatAcc!C$23</f>
        <v>1.8481182502281816E-2</v>
      </c>
      <c r="D85" s="59">
        <f>D16/[1]NatAcc!D$23</f>
        <v>5.3498116142398416E-3</v>
      </c>
      <c r="E85" s="59">
        <f>E16/[1]NatAcc!E$23</f>
        <v>6.0604096899456901E-3</v>
      </c>
      <c r="F85" s="59">
        <f>F16/[1]NatAcc!F$23</f>
        <v>8.704823905718145E-3</v>
      </c>
      <c r="G85" s="59">
        <f>G16/[1]NatAcc!G$23</f>
        <v>2.3325942982908854E-3</v>
      </c>
      <c r="H85" s="59">
        <f>H16/[1]NatAcc!H$23</f>
        <v>7.1853481542882439E-3</v>
      </c>
      <c r="I85" s="59">
        <f>I16/[1]NatAcc!I$23</f>
        <v>3.0313735656444032E-3</v>
      </c>
      <c r="J85" s="59">
        <f>J16/[1]NatAcc!J$23</f>
        <v>5.6524375944790916E-3</v>
      </c>
      <c r="K85" s="59">
        <f>K16/[1]NatAcc!K$23</f>
        <v>1.2693022137599022E-2</v>
      </c>
      <c r="L85" s="59">
        <f>L16/[1]NatAcc!L$23</f>
        <v>8.9923859921959282E-3</v>
      </c>
      <c r="M85" s="59">
        <f>M16/[1]NatAcc!M$23</f>
        <v>1.2153811075374579E-2</v>
      </c>
      <c r="N85" s="59">
        <f>N16/[1]NatAcc!N$23</f>
        <v>6.0080810314977074E-3</v>
      </c>
      <c r="O85" s="59">
        <f>O16/[1]NatAcc!O$23</f>
        <v>3.2360445075768414E-2</v>
      </c>
      <c r="P85" s="59">
        <f>P16/[1]NatAcc!P$23</f>
        <v>2.1604502443521304E-2</v>
      </c>
      <c r="Q85" s="59">
        <f>Q16/[1]NatAcc!Q$23</f>
        <v>2.2758121312281752E-2</v>
      </c>
      <c r="R85" s="59">
        <f>R16/[1]NatAcc!R$23</f>
        <v>9.1805270785764968E-3</v>
      </c>
      <c r="S85" s="59">
        <f>S16/[1]NatAcc!S$23</f>
        <v>1.0350896244782143E-2</v>
      </c>
      <c r="T85" s="60">
        <f>T16/[1]NatAcc!T$23</f>
        <v>8.8970070489685967E-3</v>
      </c>
      <c r="U85" s="61">
        <f>U16/[1]NatAcc!U$23</f>
        <v>4.9355015631487482E-3</v>
      </c>
      <c r="V85" s="62">
        <f>V16/[1]NatAcc!V$23</f>
        <v>6.7481495789186068E-3</v>
      </c>
      <c r="W85" s="59">
        <f>W16/[1]NatAcc!W$23</f>
        <v>6.0073060856613777E-3</v>
      </c>
      <c r="X85" s="59">
        <f>X16/[1]NatAcc!X$23</f>
        <v>4.432242509783915E-3</v>
      </c>
      <c r="Y85" s="59">
        <f>Y16/[1]NatAcc!Y$23</f>
        <v>3.5815662800596677E-3</v>
      </c>
      <c r="AA85" s="63">
        <v>0</v>
      </c>
      <c r="AB85" s="63">
        <v>0</v>
      </c>
      <c r="AC85" s="63" t="e">
        <v>#REF!</v>
      </c>
      <c r="AD85" s="63" t="e">
        <v>#REF!</v>
      </c>
      <c r="AE85" s="63" t="e">
        <v>#REF!</v>
      </c>
    </row>
    <row r="86" spans="1:31">
      <c r="A86" s="36" t="s">
        <v>12</v>
      </c>
      <c r="B86" s="59">
        <f>B17/[1]NatAcc!B$23</f>
        <v>6.7681217460953142E-3</v>
      </c>
      <c r="C86" s="59">
        <f>C17/[1]NatAcc!C$23</f>
        <v>8.1450692290877241E-3</v>
      </c>
      <c r="D86" s="59">
        <f>D17/[1]NatAcc!D$23</f>
        <v>2.1419224824363169E-2</v>
      </c>
      <c r="E86" s="59">
        <f>E17/[1]NatAcc!E$23</f>
        <v>1.7937307336686081E-2</v>
      </c>
      <c r="F86" s="59">
        <f>F17/[1]NatAcc!F$23</f>
        <v>6.4785623252102296E-3</v>
      </c>
      <c r="G86" s="59">
        <f>G17/[1]NatAcc!G$23</f>
        <v>6.1582905470676415E-3</v>
      </c>
      <c r="H86" s="59">
        <f>H17/[1]NatAcc!H$23</f>
        <v>1.0354243567808613E-2</v>
      </c>
      <c r="I86" s="59">
        <f>I17/[1]NatAcc!I$23</f>
        <v>8.8966830796433638E-3</v>
      </c>
      <c r="J86" s="59">
        <f>J17/[1]NatAcc!J$23</f>
        <v>8.0805640208118125E-3</v>
      </c>
      <c r="K86" s="59">
        <f>K17/[1]NatAcc!K$23</f>
        <v>2.132468434504407E-2</v>
      </c>
      <c r="L86" s="59">
        <f>L17/[1]NatAcc!L$23</f>
        <v>2.5324968397160395E-2</v>
      </c>
      <c r="M86" s="59">
        <f>M17/[1]NatAcc!M$23</f>
        <v>2.7389584983108464E-2</v>
      </c>
      <c r="N86" s="59">
        <f>N17/[1]NatAcc!N$23</f>
        <v>2.8210323667972586E-2</v>
      </c>
      <c r="O86" s="59">
        <f>O17/[1]NatAcc!O$23</f>
        <v>2.5386699843954055E-2</v>
      </c>
      <c r="P86" s="59">
        <f>P17/[1]NatAcc!P$23</f>
        <v>2.7079121790472584E-2</v>
      </c>
      <c r="Q86" s="59">
        <f>Q17/[1]NatAcc!Q$23</f>
        <v>2.5371005092839436E-2</v>
      </c>
      <c r="R86" s="59">
        <f>R17/[1]NatAcc!R$23</f>
        <v>2.1172330289571058E-2</v>
      </c>
      <c r="S86" s="59">
        <f>S17/[1]NatAcc!S$23</f>
        <v>2.3625735368101145E-2</v>
      </c>
      <c r="T86" s="60">
        <f>T17/[1]NatAcc!T$23</f>
        <v>1.9964568192370954E-2</v>
      </c>
      <c r="U86" s="61">
        <f>U17/[1]NatAcc!U$23</f>
        <v>1.833675927975403E-2</v>
      </c>
      <c r="V86" s="62">
        <f>V17/[1]NatAcc!V$23</f>
        <v>1.632110595831477E-2</v>
      </c>
      <c r="W86" s="59">
        <f>W17/[1]NatAcc!W$23</f>
        <v>1.4875234116875793E-2</v>
      </c>
      <c r="X86" s="59">
        <f>X17/[1]NatAcc!X$23</f>
        <v>1.3818167824620441E-2</v>
      </c>
      <c r="Y86" s="59">
        <f>Y17/[1]NatAcc!Y$23</f>
        <v>1.3132409693552114E-2</v>
      </c>
      <c r="AA86" s="63">
        <v>0</v>
      </c>
      <c r="AB86" s="63">
        <v>0</v>
      </c>
      <c r="AC86" s="63" t="e">
        <v>#REF!</v>
      </c>
      <c r="AD86" s="63" t="e">
        <v>#REF!</v>
      </c>
      <c r="AE86" s="63" t="e">
        <v>#REF!</v>
      </c>
    </row>
    <row r="87" spans="1:31">
      <c r="A87" s="22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9"/>
      <c r="U87" s="70"/>
      <c r="V87" s="71"/>
      <c r="W87" s="68"/>
      <c r="X87" s="68"/>
      <c r="Y87" s="68"/>
      <c r="AA87" s="65"/>
      <c r="AB87" s="65"/>
      <c r="AC87" s="65"/>
      <c r="AD87" s="65"/>
      <c r="AE87" s="65"/>
    </row>
    <row r="88" spans="1:31">
      <c r="A88" s="22" t="s">
        <v>13</v>
      </c>
      <c r="B88" s="59">
        <f>B19/[1]NatAcc!B$23</f>
        <v>0.14386263516219461</v>
      </c>
      <c r="C88" s="59">
        <f>C19/[1]NatAcc!C$23</f>
        <v>0.17667034894052289</v>
      </c>
      <c r="D88" s="59">
        <f>D19/[1]NatAcc!D$23</f>
        <v>0.21485434011758089</v>
      </c>
      <c r="E88" s="59">
        <f>E19/[1]NatAcc!E$23</f>
        <v>0.19241768292685427</v>
      </c>
      <c r="F88" s="59">
        <f>F19/[1]NatAcc!F$23</f>
        <v>0.20389787583547581</v>
      </c>
      <c r="G88" s="59">
        <f>G19/[1]NatAcc!G$23</f>
        <v>0.16739798284954333</v>
      </c>
      <c r="H88" s="59">
        <f>H19/[1]NatAcc!H$23</f>
        <v>0.16300361254253121</v>
      </c>
      <c r="I88" s="59">
        <f>I19/[1]NatAcc!I$23</f>
        <v>0.15584702098797207</v>
      </c>
      <c r="J88" s="59">
        <f>J19/[1]NatAcc!J$23</f>
        <v>0.14678990693911273</v>
      </c>
      <c r="K88" s="59">
        <f>K19/[1]NatAcc!K$23</f>
        <v>0.15788013761129485</v>
      </c>
      <c r="L88" s="59">
        <f>L19/[1]NatAcc!L$23</f>
        <v>0.2007453736517226</v>
      </c>
      <c r="M88" s="59">
        <f>M19/[1]NatAcc!M$23</f>
        <v>0.22249862920436006</v>
      </c>
      <c r="N88" s="59">
        <f>N19/[1]NatAcc!N$23</f>
        <v>0.25033857281600297</v>
      </c>
      <c r="O88" s="59">
        <f>O19/[1]NatAcc!O$23</f>
        <v>0.28288125251450863</v>
      </c>
      <c r="P88" s="59">
        <f>P19/[1]NatAcc!P$23</f>
        <v>0.28963049194199902</v>
      </c>
      <c r="Q88" s="59">
        <f>Q19/[1]NatAcc!Q$23</f>
        <v>0.26432549388925786</v>
      </c>
      <c r="R88" s="59">
        <f>R19/[1]NatAcc!R$23</f>
        <v>0.22973787167500317</v>
      </c>
      <c r="S88" s="59">
        <f>S19/[1]NatAcc!S$23</f>
        <v>0.23227528352584856</v>
      </c>
      <c r="T88" s="60">
        <f>T19/[1]NatAcc!T$23</f>
        <v>0.2409710803103699</v>
      </c>
      <c r="U88" s="61">
        <f>U19/[1]NatAcc!U$23</f>
        <v>0.24800895354822461</v>
      </c>
      <c r="V88" s="62">
        <f>V19/[1]NatAcc!V$23</f>
        <v>0.24023412500950239</v>
      </c>
      <c r="W88" s="59">
        <f>W19/[1]NatAcc!W$23</f>
        <v>0.22884975564424298</v>
      </c>
      <c r="X88" s="59">
        <f>X19/[1]NatAcc!X$23</f>
        <v>0.22437575905411986</v>
      </c>
      <c r="Y88" s="59">
        <f>Y19/[1]NatAcc!Y$23</f>
        <v>0.22138855032475493</v>
      </c>
      <c r="AA88" s="63">
        <v>0</v>
      </c>
      <c r="AB88" s="63">
        <v>0</v>
      </c>
      <c r="AC88" s="63" t="e">
        <v>#REF!</v>
      </c>
      <c r="AD88" s="63" t="e">
        <v>#REF!</v>
      </c>
      <c r="AE88" s="63" t="e">
        <v>#REF!</v>
      </c>
    </row>
    <row r="89" spans="1:31">
      <c r="A89" s="36" t="s">
        <v>14</v>
      </c>
      <c r="B89" s="59">
        <f>B20/[1]NatAcc!B$23</f>
        <v>1.9935923107729275E-2</v>
      </c>
      <c r="C89" s="59">
        <f>C20/[1]NatAcc!C$23</f>
        <v>2.9997864221610139E-2</v>
      </c>
      <c r="D89" s="59">
        <f>D20/[1]NatAcc!D$23</f>
        <v>3.9914802190304154E-2</v>
      </c>
      <c r="E89" s="59">
        <f>E20/[1]NatAcc!E$23</f>
        <v>4.0783315543280844E-2</v>
      </c>
      <c r="F89" s="59">
        <f>F20/[1]NatAcc!F$23</f>
        <v>3.9828931042002684E-2</v>
      </c>
      <c r="G89" s="59">
        <f>G20/[1]NatAcc!G$23</f>
        <v>3.0518825812350544E-2</v>
      </c>
      <c r="H89" s="59">
        <f>H20/[1]NatAcc!H$23</f>
        <v>3.0792037489211974E-2</v>
      </c>
      <c r="I89" s="59">
        <f>I20/[1]NatAcc!I$23</f>
        <v>3.010359690311901E-2</v>
      </c>
      <c r="J89" s="59">
        <f>J20/[1]NatAcc!J$23</f>
        <v>3.3695442981173898E-2</v>
      </c>
      <c r="K89" s="59">
        <f>K20/[1]NatAcc!K$23</f>
        <v>4.2191320577664754E-2</v>
      </c>
      <c r="L89" s="59">
        <f>L20/[1]NatAcc!L$23</f>
        <v>4.7293926711108922E-2</v>
      </c>
      <c r="M89" s="59">
        <f>M20/[1]NatAcc!M$23</f>
        <v>4.097922815449985E-2</v>
      </c>
      <c r="N89" s="59">
        <f>N20/[1]NatAcc!N$23</f>
        <v>3.9796916763975509E-2</v>
      </c>
      <c r="O89" s="59">
        <f>O20/[1]NatAcc!O$23</f>
        <v>5.284968837258977E-2</v>
      </c>
      <c r="P89" s="59">
        <f>P20/[1]NatAcc!P$23</f>
        <v>5.8286172358771447E-2</v>
      </c>
      <c r="Q89" s="59">
        <f>Q20/[1]NatAcc!Q$23</f>
        <v>5.4002812010714329E-2</v>
      </c>
      <c r="R89" s="59">
        <f>R20/[1]NatAcc!R$23</f>
        <v>4.6671617693534687E-2</v>
      </c>
      <c r="S89" s="59">
        <f>S20/[1]NatAcc!S$23</f>
        <v>4.5958572574427467E-2</v>
      </c>
      <c r="T89" s="60">
        <f>T20/[1]NatAcc!T$23</f>
        <v>5.1962235162487221E-2</v>
      </c>
      <c r="U89" s="61">
        <f>U20/[1]NatAcc!U$23</f>
        <v>5.1342925983311284E-2</v>
      </c>
      <c r="V89" s="62">
        <f>V20/[1]NatAcc!V$23</f>
        <v>5.053265498632073E-2</v>
      </c>
      <c r="W89" s="59">
        <f>W20/[1]NatAcc!W$23</f>
        <v>4.7200262101625111E-2</v>
      </c>
      <c r="X89" s="59">
        <f>X20/[1]NatAcc!X$23</f>
        <v>4.5626025836010893E-2</v>
      </c>
      <c r="Y89" s="59">
        <f>Y20/[1]NatAcc!Y$23</f>
        <v>4.4172650787402568E-2</v>
      </c>
      <c r="AA89" s="63">
        <v>0</v>
      </c>
      <c r="AB89" s="63">
        <v>0</v>
      </c>
      <c r="AC89" s="63" t="e">
        <v>#REF!</v>
      </c>
      <c r="AD89" s="63" t="e">
        <v>#REF!</v>
      </c>
      <c r="AE89" s="63" t="e">
        <v>#REF!</v>
      </c>
    </row>
    <row r="90" spans="1:31">
      <c r="A90" s="36" t="s">
        <v>15</v>
      </c>
      <c r="B90" s="59">
        <f>B21/[1]NatAcc!B$23</f>
        <v>6.9721665999199031E-2</v>
      </c>
      <c r="C90" s="59">
        <f>C21/[1]NatAcc!C$23</f>
        <v>9.8007861010681041E-2</v>
      </c>
      <c r="D90" s="59">
        <f>D21/[1]NatAcc!D$23</f>
        <v>9.8784537322904903E-2</v>
      </c>
      <c r="E90" s="59">
        <f>E21/[1]NatAcc!E$23</f>
        <v>6.5991673876277815E-2</v>
      </c>
      <c r="F90" s="59">
        <f>F21/[1]NatAcc!F$23</f>
        <v>6.8193728957216898E-2</v>
      </c>
      <c r="G90" s="59">
        <f>G21/[1]NatAcc!G$23</f>
        <v>4.5950454208521986E-2</v>
      </c>
      <c r="H90" s="59">
        <f>H21/[1]NatAcc!H$23</f>
        <v>5.1653895360505041E-2</v>
      </c>
      <c r="I90" s="59">
        <f>I21/[1]NatAcc!I$23</f>
        <v>5.3243247328807176E-2</v>
      </c>
      <c r="J90" s="59">
        <f>J21/[1]NatAcc!J$23</f>
        <v>3.6391884310049485E-2</v>
      </c>
      <c r="K90" s="59">
        <f>K21/[1]NatAcc!K$23</f>
        <v>3.3387425728842644E-2</v>
      </c>
      <c r="L90" s="59">
        <f>L21/[1]NatAcc!L$23</f>
        <v>4.8539125253876908E-2</v>
      </c>
      <c r="M90" s="59">
        <f>M21/[1]NatAcc!M$23</f>
        <v>5.5630283944548352E-2</v>
      </c>
      <c r="N90" s="59">
        <f>N21/[1]NatAcc!N$23</f>
        <v>9.3030417103352997E-2</v>
      </c>
      <c r="O90" s="59">
        <f>O21/[1]NatAcc!O$23</f>
        <v>8.4634993461669417E-2</v>
      </c>
      <c r="P90" s="59">
        <f>P21/[1]NatAcc!P$23</f>
        <v>6.1447809280468738E-2</v>
      </c>
      <c r="Q90" s="59">
        <f>Q21/[1]NatAcc!Q$23</f>
        <v>5.4889842666844608E-2</v>
      </c>
      <c r="R90" s="59">
        <f>R21/[1]NatAcc!R$23</f>
        <v>4.9744238642184371E-2</v>
      </c>
      <c r="S90" s="59">
        <f>S21/[1]NatAcc!S$23</f>
        <v>4.9592503142656626E-2</v>
      </c>
      <c r="T90" s="60">
        <f>T21/[1]NatAcc!T$23</f>
        <v>3.765372644999386E-2</v>
      </c>
      <c r="U90" s="61">
        <f>U21/[1]NatAcc!U$23</f>
        <v>3.6947713090794101E-2</v>
      </c>
      <c r="V90" s="62">
        <f>V21/[1]NatAcc!V$23</f>
        <v>3.7632703930806553E-2</v>
      </c>
      <c r="W90" s="59">
        <f>W21/[1]NatAcc!W$23</f>
        <v>3.4327463346636444E-2</v>
      </c>
      <c r="X90" s="59">
        <f>X21/[1]NatAcc!X$23</f>
        <v>3.259001845429349E-2</v>
      </c>
      <c r="Y90" s="59">
        <f>Y21/[1]NatAcc!Y$23</f>
        <v>3.1756554349862388E-2</v>
      </c>
      <c r="AA90" s="63">
        <v>0</v>
      </c>
      <c r="AB90" s="63">
        <v>0</v>
      </c>
      <c r="AC90" s="63" t="e">
        <v>#REF!</v>
      </c>
      <c r="AD90" s="63" t="e">
        <v>#REF!</v>
      </c>
      <c r="AE90" s="63" t="e">
        <v>#REF!</v>
      </c>
    </row>
    <row r="91" spans="1:31">
      <c r="A91" s="36" t="s">
        <v>16</v>
      </c>
      <c r="B91" s="59">
        <f>B22/[1]NatAcc!B$23</f>
        <v>2.1866239487384861E-2</v>
      </c>
      <c r="C91" s="59">
        <f>C22/[1]NatAcc!C$23</f>
        <v>1.4889586708415146E-2</v>
      </c>
      <c r="D91" s="59">
        <f>D22/[1]NatAcc!D$23</f>
        <v>1.8683066660038182E-2</v>
      </c>
      <c r="E91" s="59">
        <f>E22/[1]NatAcc!E$23</f>
        <v>2.5516383693218934E-2</v>
      </c>
      <c r="F91" s="59">
        <f>F22/[1]NatAcc!F$23</f>
        <v>2.6531657613489072E-2</v>
      </c>
      <c r="G91" s="59">
        <f>G22/[1]NatAcc!G$23</f>
        <v>2.8104642195842234E-2</v>
      </c>
      <c r="H91" s="59">
        <f>H22/[1]NatAcc!H$23</f>
        <v>1.7601428419262499E-2</v>
      </c>
      <c r="I91" s="59">
        <f>I22/[1]NatAcc!I$23</f>
        <v>1.9675360679587379E-2</v>
      </c>
      <c r="J91" s="59">
        <f>J22/[1]NatAcc!J$23</f>
        <v>1.9686848835506008E-2</v>
      </c>
      <c r="K91" s="59">
        <f>K22/[1]NatAcc!K$23</f>
        <v>1.434291143854804E-2</v>
      </c>
      <c r="L91" s="59">
        <f>L22/[1]NatAcc!L$23</f>
        <v>1.0334790025480678E-2</v>
      </c>
      <c r="M91" s="59">
        <f>M22/[1]NatAcc!M$23</f>
        <v>7.5127376337040946E-3</v>
      </c>
      <c r="N91" s="59">
        <f>N22/[1]NatAcc!N$23</f>
        <v>5.7350399346696047E-3</v>
      </c>
      <c r="O91" s="59">
        <f>O22/[1]NatAcc!O$23</f>
        <v>6.3172179832328805E-3</v>
      </c>
      <c r="P91" s="59">
        <f>P22/[1]NatAcc!P$23</f>
        <v>9.5172777210363168E-3</v>
      </c>
      <c r="Q91" s="59">
        <f>Q22/[1]NatAcc!Q$23</f>
        <v>9.9308866936325228E-3</v>
      </c>
      <c r="R91" s="59">
        <f>R22/[1]NatAcc!R$23</f>
        <v>1.1828058303547584E-2</v>
      </c>
      <c r="S91" s="59">
        <f>S22/[1]NatAcc!S$23</f>
        <v>9.6895790053427855E-3</v>
      </c>
      <c r="T91" s="60">
        <f>T22/[1]NatAcc!T$23</f>
        <v>8.8463838710795568E-3</v>
      </c>
      <c r="U91" s="61">
        <f>U22/[1]NatAcc!U$23</f>
        <v>1.062503808733411E-2</v>
      </c>
      <c r="V91" s="62">
        <f>V22/[1]NatAcc!V$23</f>
        <v>1.1110906748545054E-2</v>
      </c>
      <c r="W91" s="59">
        <f>W22/[1]NatAcc!W$23</f>
        <v>1.0870363393101542E-2</v>
      </c>
      <c r="X91" s="59">
        <f>X22/[1]NatAcc!X$23</f>
        <v>1.0037725683922395E-2</v>
      </c>
      <c r="Y91" s="59">
        <f>Y22/[1]NatAcc!Y$23</f>
        <v>9.5508434134924467E-3</v>
      </c>
      <c r="AA91" s="63">
        <v>0</v>
      </c>
      <c r="AB91" s="63">
        <v>0</v>
      </c>
      <c r="AC91" s="63" t="e">
        <v>#REF!</v>
      </c>
      <c r="AD91" s="63" t="e">
        <v>#REF!</v>
      </c>
      <c r="AE91" s="63" t="e">
        <v>#REF!</v>
      </c>
    </row>
    <row r="92" spans="1:31">
      <c r="A92" s="37" t="s">
        <v>17</v>
      </c>
      <c r="B92" s="59">
        <f>B23/[1]NatAcc!B$23</f>
        <v>4.0048057669203043E-4</v>
      </c>
      <c r="C92" s="59">
        <f>C23/[1]NatAcc!C$23</f>
        <v>1.186513940826832E-2</v>
      </c>
      <c r="D92" s="59">
        <f>D23/[1]NatAcc!D$23</f>
        <v>1.0340451700209148E-2</v>
      </c>
      <c r="E92" s="59">
        <f>E23/[1]NatAcc!E$23</f>
        <v>9.8663652942515417E-3</v>
      </c>
      <c r="F92" s="59">
        <f>F23/[1]NatAcc!F$23</f>
        <v>1.386560519823803E-2</v>
      </c>
      <c r="G92" s="59">
        <f>G23/[1]NatAcc!G$23</f>
        <v>1.2029543914572428E-2</v>
      </c>
      <c r="H92" s="59">
        <f>H23/[1]NatAcc!H$23</f>
        <v>7.6823366079001448E-3</v>
      </c>
      <c r="I92" s="59">
        <f>I23/[1]NatAcc!I$23</f>
        <v>8.9457843035342759E-3</v>
      </c>
      <c r="J92" s="59">
        <f>J23/[1]NatAcc!J$23</f>
        <v>8.5706684728715371E-3</v>
      </c>
      <c r="K92" s="59">
        <f>K23/[1]NatAcc!K$23</f>
        <v>4.9369443441686263E-3</v>
      </c>
      <c r="L92" s="59">
        <f>L23/[1]NatAcc!L$23</f>
        <v>3.3129843129142893E-3</v>
      </c>
      <c r="M92" s="59">
        <f>M23/[1]NatAcc!M$23</f>
        <v>2.610603810939647E-3</v>
      </c>
      <c r="N92" s="59">
        <f>N23/[1]NatAcc!N$23</f>
        <v>2.2867191859353665E-3</v>
      </c>
      <c r="O92" s="59">
        <f>O23/[1]NatAcc!O$23</f>
        <v>3.3709304259076697E-3</v>
      </c>
      <c r="P92" s="59">
        <f>P23/[1]NatAcc!P$23</f>
        <v>6.2785972444546157E-3</v>
      </c>
      <c r="Q92" s="59">
        <f>Q23/[1]NatAcc!Q$23</f>
        <v>6.3875848878947048E-3</v>
      </c>
      <c r="R92" s="59">
        <f>R23/[1]NatAcc!R$23</f>
        <v>7.4537224964316209E-3</v>
      </c>
      <c r="S92" s="59">
        <f>S23/[1]NatAcc!S$23</f>
        <v>5.0684322861980768E-3</v>
      </c>
      <c r="T92" s="60">
        <f>T23/[1]NatAcc!T$23</f>
        <v>5.001135736670429E-3</v>
      </c>
      <c r="U92" s="61">
        <f>U23/[1]NatAcc!U$23</f>
        <v>6.5463944344542422E-3</v>
      </c>
      <c r="V92" s="62">
        <f>V23/[1]NatAcc!V$23</f>
        <v>6.0576412499129817E-3</v>
      </c>
      <c r="W92" s="59">
        <f>W23/[1]NatAcc!W$23</f>
        <v>4.3767515766961465E-3</v>
      </c>
      <c r="X92" s="59">
        <f>X23/[1]NatAcc!X$23</f>
        <v>4.0411622883323927E-3</v>
      </c>
      <c r="Y92" s="59">
        <f>Y23/[1]NatAcc!Y$23</f>
        <v>3.8203373653969788E-3</v>
      </c>
      <c r="AA92" s="63">
        <v>0</v>
      </c>
      <c r="AB92" s="63">
        <v>0</v>
      </c>
      <c r="AC92" s="63" t="e">
        <v>#REF!</v>
      </c>
      <c r="AD92" s="63" t="e">
        <v>#REF!</v>
      </c>
      <c r="AE92" s="63" t="e">
        <v>#REF!</v>
      </c>
    </row>
    <row r="93" spans="1:31">
      <c r="A93" s="37" t="s">
        <v>18</v>
      </c>
      <c r="B93" s="59">
        <f>B24/[1]NatAcc!B$23</f>
        <v>2.1465758910692832E-2</v>
      </c>
      <c r="C93" s="59">
        <f>C24/[1]NatAcc!C$23</f>
        <v>3.0244473001468266E-3</v>
      </c>
      <c r="D93" s="59">
        <f>D24/[1]NatAcc!D$23</f>
        <v>8.3426149598290374E-3</v>
      </c>
      <c r="E93" s="59">
        <f>E24/[1]NatAcc!E$23</f>
        <v>1.5650018398967389E-2</v>
      </c>
      <c r="F93" s="59">
        <f>F24/[1]NatAcc!F$23</f>
        <v>1.2666052415251042E-2</v>
      </c>
      <c r="G93" s="59">
        <f>G24/[1]NatAcc!G$23</f>
        <v>1.6075098281269806E-2</v>
      </c>
      <c r="H93" s="59">
        <f>H24/[1]NatAcc!H$23</f>
        <v>9.9190918113623554E-3</v>
      </c>
      <c r="I93" s="59">
        <f>I24/[1]NatAcc!I$23</f>
        <v>1.0729576376053105E-2</v>
      </c>
      <c r="J93" s="59">
        <f>J24/[1]NatAcc!J$23</f>
        <v>1.1116180362634471E-2</v>
      </c>
      <c r="K93" s="59">
        <f>K24/[1]NatAcc!K$23</f>
        <v>9.4059670943794135E-3</v>
      </c>
      <c r="L93" s="59">
        <f>L24/[1]NatAcc!L$23</f>
        <v>7.0218057125663886E-3</v>
      </c>
      <c r="M93" s="59">
        <f>M24/[1]NatAcc!M$23</f>
        <v>4.9021338227644481E-3</v>
      </c>
      <c r="N93" s="59">
        <f>N24/[1]NatAcc!N$23</f>
        <v>3.4483207487342382E-3</v>
      </c>
      <c r="O93" s="59">
        <f>O24/[1]NatAcc!O$23</f>
        <v>2.9462875573252108E-3</v>
      </c>
      <c r="P93" s="59">
        <f>P24/[1]NatAcc!P$23</f>
        <v>3.2386804765817006E-3</v>
      </c>
      <c r="Q93" s="59">
        <f>Q24/[1]NatAcc!Q$23</f>
        <v>3.5433018057378176E-3</v>
      </c>
      <c r="R93" s="59">
        <f>R24/[1]NatAcc!R$23</f>
        <v>4.3743358071159626E-3</v>
      </c>
      <c r="S93" s="59">
        <f>S24/[1]NatAcc!S$23</f>
        <v>4.6211467191447086E-3</v>
      </c>
      <c r="T93" s="60">
        <f>T24/[1]NatAcc!T$23</f>
        <v>3.8452481344091287E-3</v>
      </c>
      <c r="U93" s="61">
        <f>U24/[1]NatAcc!U$23</f>
        <v>4.0786436528798681E-3</v>
      </c>
      <c r="V93" s="62">
        <f>V24/[1]NatAcc!V$23</f>
        <v>5.0532654986320726E-3</v>
      </c>
      <c r="W93" s="59">
        <f>W24/[1]NatAcc!W$23</f>
        <v>6.4936118164053945E-3</v>
      </c>
      <c r="X93" s="59">
        <f>X24/[1]NatAcc!X$23</f>
        <v>5.9965633955900025E-3</v>
      </c>
      <c r="Y93" s="59">
        <f>Y24/[1]NatAcc!Y$23</f>
        <v>5.7305060480954684E-3</v>
      </c>
      <c r="AA93" s="63">
        <v>0</v>
      </c>
      <c r="AB93" s="63">
        <v>0</v>
      </c>
      <c r="AC93" s="63" t="e">
        <v>#REF!</v>
      </c>
      <c r="AD93" s="63" t="e">
        <v>#REF!</v>
      </c>
      <c r="AE93" s="63" t="e">
        <v>#REF!</v>
      </c>
    </row>
    <row r="94" spans="1:31">
      <c r="A94" s="36" t="s">
        <v>19</v>
      </c>
      <c r="B94" s="59">
        <f>B25/[1]NatAcc!B$23</f>
        <v>1.5658790548658392E-2</v>
      </c>
      <c r="C94" s="59">
        <f>C25/[1]NatAcc!C$23</f>
        <v>1.2021790268429771E-2</v>
      </c>
      <c r="D94" s="59">
        <f>D25/[1]NatAcc!D$23</f>
        <v>1.0977124947143469E-2</v>
      </c>
      <c r="E94" s="59">
        <f>E25/[1]NatAcc!E$23</f>
        <v>1.1947186929844309E-2</v>
      </c>
      <c r="F94" s="59">
        <f>F25/[1]NatAcc!F$23</f>
        <v>1.2348519067793495E-2</v>
      </c>
      <c r="G94" s="59">
        <f>G25/[1]NatAcc!G$23</f>
        <v>9.9688267498667296E-3</v>
      </c>
      <c r="H94" s="59">
        <f>H25/[1]NatAcc!H$23</f>
        <v>8.1110801116074851E-3</v>
      </c>
      <c r="I94" s="59">
        <f>I25/[1]NatAcc!I$23</f>
        <v>7.7521189316983674E-3</v>
      </c>
      <c r="J94" s="59">
        <f>J25/[1]NatAcc!J$23</f>
        <v>1.2295511350497623E-2</v>
      </c>
      <c r="K94" s="59">
        <f>K25/[1]NatAcc!K$23</f>
        <v>2.2128813253520674E-2</v>
      </c>
      <c r="L94" s="59">
        <f>L25/[1]NatAcc!L$23</f>
        <v>3.754428716167544E-2</v>
      </c>
      <c r="M94" s="59">
        <f>M25/[1]NatAcc!M$23</f>
        <v>2.4387390600527869E-2</v>
      </c>
      <c r="N94" s="59">
        <f>N25/[1]NatAcc!N$23</f>
        <v>2.3479180524658038E-2</v>
      </c>
      <c r="O94" s="59">
        <f>O25/[1]NatAcc!O$23</f>
        <v>2.6841623298051741E-2</v>
      </c>
      <c r="P94" s="59">
        <f>P25/[1]NatAcc!P$23</f>
        <v>2.3369175834754997E-2</v>
      </c>
      <c r="Q94" s="59">
        <f>Q25/[1]NatAcc!Q$23</f>
        <v>1.8319111376603681E-2</v>
      </c>
      <c r="R94" s="59">
        <f>R25/[1]NatAcc!R$23</f>
        <v>1.7502364325956695E-2</v>
      </c>
      <c r="S94" s="59">
        <f>S25/[1]NatAcc!S$23</f>
        <v>1.9647444735179792E-2</v>
      </c>
      <c r="T94" s="60">
        <f>T25/[1]NatAcc!T$23</f>
        <v>2.0397066787289621E-2</v>
      </c>
      <c r="U94" s="61">
        <f>U25/[1]NatAcc!U$23</f>
        <v>1.8576679494629315E-2</v>
      </c>
      <c r="V94" s="62">
        <f>V25/[1]NatAcc!V$23</f>
        <v>1.7576575647415906E-2</v>
      </c>
      <c r="W94" s="59">
        <f>W25/[1]NatAcc!W$23</f>
        <v>1.5733420700541706E-2</v>
      </c>
      <c r="X94" s="59">
        <f>X25/[1]NatAcc!X$23</f>
        <v>1.5121768562792182E-2</v>
      </c>
      <c r="Y94" s="59">
        <f>Y25/[1]NatAcc!Y$23</f>
        <v>1.4803807290913294E-2</v>
      </c>
      <c r="AA94" s="63">
        <v>0</v>
      </c>
      <c r="AB94" s="63">
        <v>0</v>
      </c>
      <c r="AC94" s="63" t="e">
        <v>#REF!</v>
      </c>
      <c r="AD94" s="63" t="e">
        <v>#REF!</v>
      </c>
      <c r="AE94" s="63" t="e">
        <v>#REF!</v>
      </c>
    </row>
    <row r="95" spans="1:31">
      <c r="A95" s="36" t="s">
        <v>11</v>
      </c>
      <c r="B95" s="59">
        <f>B26/[1]NatAcc!B$23</f>
        <v>0</v>
      </c>
      <c r="C95" s="59">
        <f>C26/[1]NatAcc!C$23</f>
        <v>0</v>
      </c>
      <c r="D95" s="59">
        <f>D26/[1]NatAcc!D$23</f>
        <v>0</v>
      </c>
      <c r="E95" s="59">
        <f>E26/[1]NatAcc!E$23</f>
        <v>0</v>
      </c>
      <c r="F95" s="59">
        <f>F26/[1]NatAcc!F$23</f>
        <v>0</v>
      </c>
      <c r="G95" s="59">
        <f>G26/[1]NatAcc!G$23</f>
        <v>0</v>
      </c>
      <c r="H95" s="59">
        <f>H26/[1]NatAcc!H$23</f>
        <v>0</v>
      </c>
      <c r="I95" s="59">
        <f>I26/[1]NatAcc!I$23</f>
        <v>0</v>
      </c>
      <c r="J95" s="59">
        <f>J26/[1]NatAcc!J$23</f>
        <v>0</v>
      </c>
      <c r="K95" s="59">
        <f>K26/[1]NatAcc!K$23</f>
        <v>0</v>
      </c>
      <c r="L95" s="59">
        <f>L26/[1]NatAcc!L$23</f>
        <v>4.0444224079732883E-4</v>
      </c>
      <c r="M95" s="59">
        <f>M26/[1]NatAcc!M$23</f>
        <v>4.931140531774889E-4</v>
      </c>
      <c r="N95" s="59">
        <f>N26/[1]NatAcc!N$23</f>
        <v>7.9440836361624933E-4</v>
      </c>
      <c r="O95" s="59">
        <f>O26/[1]NatAcc!O$23</f>
        <v>6.5007056424968819E-4</v>
      </c>
      <c r="P95" s="59">
        <f>P26/[1]NatAcc!P$23</f>
        <v>7.9811628590846127E-4</v>
      </c>
      <c r="Q95" s="59">
        <f>Q26/[1]NatAcc!Q$23</f>
        <v>6.3634807939780334E-4</v>
      </c>
      <c r="R95" s="59">
        <f>R26/[1]NatAcc!R$23</f>
        <v>5.2789724377883527E-4</v>
      </c>
      <c r="S95" s="59">
        <f>S26/[1]NatAcc!S$23</f>
        <v>6.3822863263288262E-4</v>
      </c>
      <c r="T95" s="60">
        <f>T26/[1]NatAcc!T$23</f>
        <v>5.5368272017058463E-4</v>
      </c>
      <c r="U95" s="61">
        <f>U26/[1]NatAcc!U$23</f>
        <v>5.4838906257208319E-4</v>
      </c>
      <c r="V95" s="62">
        <f>V26/[1]NatAcc!V$23</f>
        <v>5.6496136009551124E-4</v>
      </c>
      <c r="W95" s="59">
        <f>W26/[1]NatAcc!W$23</f>
        <v>7.1515548638825929E-4</v>
      </c>
      <c r="X95" s="59">
        <f>X26/[1]NatAcc!X$23</f>
        <v>6.7787238384930471E-4</v>
      </c>
      <c r="Y95" s="59">
        <f>Y26/[1]NatAcc!Y$23</f>
        <v>6.4468193041074024E-4</v>
      </c>
      <c r="AA95" s="63">
        <v>0</v>
      </c>
      <c r="AB95" s="63">
        <v>0</v>
      </c>
      <c r="AC95" s="63" t="e">
        <v>#REF!</v>
      </c>
      <c r="AD95" s="63" t="e">
        <v>#REF!</v>
      </c>
      <c r="AE95" s="63" t="e">
        <v>#REF!</v>
      </c>
    </row>
    <row r="96" spans="1:31">
      <c r="A96" s="36" t="s">
        <v>20</v>
      </c>
      <c r="B96" s="59">
        <f>B27/[1]NatAcc!B$23</f>
        <v>1.6680016019223066E-2</v>
      </c>
      <c r="C96" s="59">
        <f>C27/[1]NatAcc!C$23</f>
        <v>2.175324673138682E-2</v>
      </c>
      <c r="D96" s="59">
        <f>D27/[1]NatAcc!D$23</f>
        <v>4.6494808997190183E-2</v>
      </c>
      <c r="E96" s="59">
        <f>E27/[1]NatAcc!E$23</f>
        <v>4.8179122884232387E-2</v>
      </c>
      <c r="F96" s="59">
        <f>F27/[1]NatAcc!F$23</f>
        <v>5.6995039154973656E-2</v>
      </c>
      <c r="G96" s="59">
        <f>G27/[1]NatAcc!G$23</f>
        <v>5.2855233882961844E-2</v>
      </c>
      <c r="H96" s="59">
        <f>H27/[1]NatAcc!H$23</f>
        <v>5.4845171161944227E-2</v>
      </c>
      <c r="I96" s="59">
        <f>I27/[1]NatAcc!I$23</f>
        <v>4.5072697144760143E-2</v>
      </c>
      <c r="J96" s="59">
        <f>J27/[1]NatAcc!J$23</f>
        <v>4.4720219461885737E-2</v>
      </c>
      <c r="K96" s="59">
        <f>K27/[1]NatAcc!K$23</f>
        <v>4.4180693407994576E-2</v>
      </c>
      <c r="L96" s="59">
        <f>L27/[1]NatAcc!L$23</f>
        <v>4.8025373411321973E-2</v>
      </c>
      <c r="M96" s="59">
        <f>M27/[1]NatAcc!M$23</f>
        <v>5.5286787373899637E-2</v>
      </c>
      <c r="N96" s="59">
        <f>N27/[1]NatAcc!N$23</f>
        <v>5.0077149439809496E-2</v>
      </c>
      <c r="O96" s="59">
        <f>O27/[1]NatAcc!O$23</f>
        <v>7.2273167731824475E-2</v>
      </c>
      <c r="P96" s="59">
        <f>P27/[1]NatAcc!P$23</f>
        <v>8.3726541645779654E-2</v>
      </c>
      <c r="Q96" s="59">
        <f>Q27/[1]NatAcc!Q$23</f>
        <v>7.8270813765930883E-2</v>
      </c>
      <c r="R96" s="59">
        <f>R27/[1]NatAcc!R$23</f>
        <v>6.8007391660925676E-2</v>
      </c>
      <c r="S96" s="59">
        <f>S27/[1]NatAcc!S$23</f>
        <v>7.0988128894956828E-2</v>
      </c>
      <c r="T96" s="60">
        <f>T27/[1]NatAcc!T$23</f>
        <v>8.5483151870757446E-2</v>
      </c>
      <c r="U96" s="61">
        <f>U27/[1]NatAcc!U$23</f>
        <v>9.634510343063285E-2</v>
      </c>
      <c r="V96" s="62">
        <f>V27/[1]NatAcc!V$23</f>
        <v>9.1837607757748102E-2</v>
      </c>
      <c r="W96" s="59">
        <f>W27/[1]NatAcc!W$23</f>
        <v>8.7678062631200593E-2</v>
      </c>
      <c r="X96" s="59">
        <f>X27/[1]NatAcc!X$23</f>
        <v>8.7993049826592437E-2</v>
      </c>
      <c r="Y96" s="59">
        <f>Y27/[1]NatAcc!Y$23</f>
        <v>8.8225916032136475E-2</v>
      </c>
      <c r="AA96" s="63">
        <v>0</v>
      </c>
      <c r="AB96" s="63">
        <v>0</v>
      </c>
      <c r="AC96" s="63" t="e">
        <v>#REF!</v>
      </c>
      <c r="AD96" s="63" t="e">
        <v>#REF!</v>
      </c>
      <c r="AE96" s="63" t="e">
        <v>#REF!</v>
      </c>
    </row>
    <row r="97" spans="1:31">
      <c r="A97" s="36" t="s">
        <v>21</v>
      </c>
      <c r="B97" s="59">
        <f>B28/[1]NatAcc!B$23</f>
        <v>0</v>
      </c>
      <c r="C97" s="59">
        <f>C28/[1]NatAcc!C$23</f>
        <v>0</v>
      </c>
      <c r="D97" s="59">
        <f>D28/[1]NatAcc!D$23</f>
        <v>0</v>
      </c>
      <c r="E97" s="59">
        <f>E28/[1]NatAcc!E$23</f>
        <v>0</v>
      </c>
      <c r="F97" s="59">
        <f>F28/[1]NatAcc!F$23</f>
        <v>0</v>
      </c>
      <c r="G97" s="59">
        <f>G28/[1]NatAcc!G$23</f>
        <v>0</v>
      </c>
      <c r="H97" s="59">
        <f>H28/[1]NatAcc!H$23</f>
        <v>0</v>
      </c>
      <c r="I97" s="59">
        <f>I28/[1]NatAcc!I$23</f>
        <v>0</v>
      </c>
      <c r="J97" s="59">
        <f>J28/[1]NatAcc!J$23</f>
        <v>0</v>
      </c>
      <c r="K97" s="59">
        <f>K28/[1]NatAcc!K$23</f>
        <v>1.6489732047241714E-3</v>
      </c>
      <c r="L97" s="59">
        <f>L28/[1]NatAcc!L$23</f>
        <v>8.6034288474613908E-3</v>
      </c>
      <c r="M97" s="59">
        <f>M28/[1]NatAcc!M$23</f>
        <v>3.8209087444002775E-2</v>
      </c>
      <c r="N97" s="59">
        <f>N28/[1]NatAcc!N$23</f>
        <v>3.7425460685921078E-2</v>
      </c>
      <c r="O97" s="59">
        <f>O28/[1]NatAcc!O$23</f>
        <v>3.9314491102890682E-2</v>
      </c>
      <c r="P97" s="59">
        <f>P28/[1]NatAcc!P$23</f>
        <v>5.2485398815279409E-2</v>
      </c>
      <c r="Q97" s="59">
        <f>Q28/[1]NatAcc!Q$23</f>
        <v>4.8275679296134022E-2</v>
      </c>
      <c r="R97" s="59">
        <f>R28/[1]NatAcc!R$23</f>
        <v>3.545630380507532E-2</v>
      </c>
      <c r="S97" s="59">
        <f>S28/[1]NatAcc!S$23</f>
        <v>3.5760826540652185E-2</v>
      </c>
      <c r="T97" s="60">
        <f>T28/[1]NatAcc!T$23</f>
        <v>3.6074833448591609E-2</v>
      </c>
      <c r="U97" s="61">
        <f>U28/[1]NatAcc!U$23</f>
        <v>3.3623104398950845E-2</v>
      </c>
      <c r="V97" s="62">
        <f>V28/[1]NatAcc!V$23</f>
        <v>3.0978714578570533E-2</v>
      </c>
      <c r="W97" s="59">
        <f>W28/[1]NatAcc!W$23</f>
        <v>3.2325027984749323E-2</v>
      </c>
      <c r="X97" s="59">
        <f>X28/[1]NatAcc!X$23</f>
        <v>3.2329298306659142E-2</v>
      </c>
      <c r="Y97" s="59">
        <f>Y28/[1]NatAcc!Y$23</f>
        <v>3.2234096520537013E-2</v>
      </c>
      <c r="AA97" s="63">
        <v>0</v>
      </c>
      <c r="AB97" s="63">
        <v>0</v>
      </c>
      <c r="AC97" s="63" t="e">
        <v>#REF!</v>
      </c>
      <c r="AD97" s="63" t="e">
        <v>#REF!</v>
      </c>
      <c r="AE97" s="63" t="e">
        <v>#REF!</v>
      </c>
    </row>
    <row r="98" spans="1:31">
      <c r="A98" s="2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9"/>
      <c r="U98" s="70"/>
      <c r="V98" s="71"/>
      <c r="W98" s="68"/>
      <c r="X98" s="68"/>
      <c r="Y98" s="68"/>
      <c r="AA98" s="65"/>
      <c r="AB98" s="65"/>
      <c r="AC98" s="65"/>
      <c r="AD98" s="65"/>
      <c r="AE98" s="65"/>
    </row>
    <row r="99" spans="1:31">
      <c r="A99" s="22" t="s">
        <v>22</v>
      </c>
      <c r="B99" s="59">
        <f>B30/[1]NatAcc!B$23</f>
        <v>-3.5042050460552664E-2</v>
      </c>
      <c r="C99" s="59">
        <f>C30/[1]NatAcc!C$23</f>
        <v>-4.8314356520907022E-2</v>
      </c>
      <c r="D99" s="59">
        <f>D30/[1]NatAcc!D$23</f>
        <v>-5.9351290403851814E-2</v>
      </c>
      <c r="E99" s="59">
        <f>E30/[1]NatAcc!E$23</f>
        <v>-3.9150208600614085E-2</v>
      </c>
      <c r="F99" s="59">
        <f>F30/[1]NatAcc!F$23</f>
        <v>-4.926089969780293E-2</v>
      </c>
      <c r="G99" s="59">
        <f>G30/[1]NatAcc!G$23</f>
        <v>-1.3225066726092026E-2</v>
      </c>
      <c r="H99" s="59">
        <f>H30/[1]NatAcc!H$23</f>
        <v>2.66601813594519E-3</v>
      </c>
      <c r="I99" s="59">
        <f>I30/[1]NatAcc!I$23</f>
        <v>6.5741677916298829E-3</v>
      </c>
      <c r="J99" s="59">
        <f>J30/[1]NatAcc!J$23</f>
        <v>1.2924932089269987E-2</v>
      </c>
      <c r="K99" s="59">
        <f>K30/[1]NatAcc!K$23</f>
        <v>7.2836164337360912E-2</v>
      </c>
      <c r="L99" s="59">
        <f>L30/[1]NatAcc!L$23</f>
        <v>4.1081005480137232E-2</v>
      </c>
      <c r="M99" s="59">
        <f>M30/[1]NatAcc!M$23</f>
        <v>4.5427958543822713E-2</v>
      </c>
      <c r="N99" s="59">
        <f>N30/[1]NatAcc!N$23</f>
        <v>4.2276453984707363E-2</v>
      </c>
      <c r="O99" s="59">
        <f>O30/[1]NatAcc!O$23</f>
        <v>2.4024147596298985E-2</v>
      </c>
      <c r="P99" s="59">
        <f>P30/[1]NatAcc!P$23</f>
        <v>3.0698516060352231E-3</v>
      </c>
      <c r="Q99" s="59">
        <f>Q30/[1]NatAcc!Q$23</f>
        <v>1.8454118445158436E-2</v>
      </c>
      <c r="R99" s="59">
        <f>R30/[1]NatAcc!R$23</f>
        <v>5.2617747730096628E-2</v>
      </c>
      <c r="S99" s="59">
        <f>S30/[1]NatAcc!S$23</f>
        <v>5.6636847269056524E-2</v>
      </c>
      <c r="T99" s="60">
        <f>T30/[1]NatAcc!T$23</f>
        <v>3.5933384917430408E-2</v>
      </c>
      <c r="U99" s="61">
        <f>U30/[1]NatAcc!U$23</f>
        <v>2.3066614944438246E-2</v>
      </c>
      <c r="V99" s="62">
        <f>V30/[1]NatAcc!V$23</f>
        <v>3.4870670614784056E-2</v>
      </c>
      <c r="W99" s="59">
        <f>W30/[1]NatAcc!W$23</f>
        <v>5.131955770322149E-2</v>
      </c>
      <c r="X99" s="59">
        <f>X30/[1]NatAcc!X$23</f>
        <v>5.2144029526869591E-2</v>
      </c>
      <c r="Y99" s="59">
        <f>Y30/[1]NatAcc!Y$23</f>
        <v>5.3126566487551735E-2</v>
      </c>
      <c r="AA99" s="63">
        <v>0</v>
      </c>
      <c r="AB99" s="63">
        <v>0</v>
      </c>
      <c r="AC99" s="63" t="e">
        <v>#REF!</v>
      </c>
      <c r="AD99" s="63" t="e">
        <v>#REF!</v>
      </c>
      <c r="AE99" s="63" t="e">
        <v>#REF!</v>
      </c>
    </row>
    <row r="100" spans="1:31">
      <c r="A100" s="22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9"/>
      <c r="U100" s="70"/>
      <c r="V100" s="71"/>
      <c r="W100" s="68"/>
      <c r="X100" s="68"/>
      <c r="Y100" s="68"/>
      <c r="AA100" s="65"/>
      <c r="AB100" s="65"/>
      <c r="AC100" s="65"/>
      <c r="AD100" s="65"/>
      <c r="AE100" s="65"/>
    </row>
    <row r="101" spans="1:31">
      <c r="A101" s="22" t="s">
        <v>23</v>
      </c>
      <c r="B101" s="59">
        <f>B32/[1]NatAcc!B$23</f>
        <v>1.4377252703243892E-2</v>
      </c>
      <c r="C101" s="59">
        <f>C32/[1]NatAcc!C$23</f>
        <v>1.2407213424371561E-2</v>
      </c>
      <c r="D101" s="59">
        <f>D32/[1]NatAcc!D$23</f>
        <v>1.0429783543029002E-2</v>
      </c>
      <c r="E101" s="59">
        <f>E32/[1]NatAcc!E$23</f>
        <v>1.9400240376245507E-3</v>
      </c>
      <c r="F101" s="59">
        <f>F32/[1]NatAcc!F$23</f>
        <v>-6.978677347455872E-4</v>
      </c>
      <c r="G101" s="59">
        <f>G32/[1]NatAcc!G$23</f>
        <v>6.5205409853755763E-3</v>
      </c>
      <c r="H101" s="59">
        <f>H32/[1]NatAcc!H$23</f>
        <v>9.93692220298701E-3</v>
      </c>
      <c r="I101" s="59">
        <f>I32/[1]NatAcc!I$23</f>
        <v>8.489777307552019E-3</v>
      </c>
      <c r="J101" s="59">
        <f>J32/[1]NatAcc!J$23</f>
        <v>1.8555507907518989E-2</v>
      </c>
      <c r="K101" s="59">
        <f>K32/[1]NatAcc!K$23</f>
        <v>3.591097201399307E-2</v>
      </c>
      <c r="L101" s="59">
        <f>L32/[1]NatAcc!L$23</f>
        <v>1.9025995625593494E-2</v>
      </c>
      <c r="M101" s="59">
        <f>M32/[1]NatAcc!M$23</f>
        <v>1.163894199043926E-2</v>
      </c>
      <c r="N101" s="59">
        <f>N32/[1]NatAcc!N$23</f>
        <v>3.3941832898803904E-2</v>
      </c>
      <c r="O101" s="59">
        <f>O32/[1]NatAcc!O$23</f>
        <v>4.3329300109062038E-2</v>
      </c>
      <c r="P101" s="59">
        <f>P32/[1]NatAcc!P$23</f>
        <v>7.028198992622875E-2</v>
      </c>
      <c r="Q101" s="59">
        <f>Q32/[1]NatAcc!Q$23</f>
        <v>6.3654091214914471E-2</v>
      </c>
      <c r="R101" s="59">
        <f>R32/[1]NatAcc!R$23</f>
        <v>6.1275982441315525E-2</v>
      </c>
      <c r="S101" s="59">
        <f>S32/[1]NatAcc!S$23</f>
        <v>6.2547552125399572E-2</v>
      </c>
      <c r="T101" s="60">
        <f>T32/[1]NatAcc!T$23</f>
        <v>4.715015238585582E-2</v>
      </c>
      <c r="U101" s="61">
        <f>U32/[1]NatAcc!U$23</f>
        <v>5.2268332526401673E-2</v>
      </c>
      <c r="V101" s="62">
        <f>V32/[1]NatAcc!V$23</f>
        <v>5.5115119351539878E-2</v>
      </c>
      <c r="W101" s="59">
        <f>W32/[1]NatAcc!W$23</f>
        <v>7.0714574494071078E-2</v>
      </c>
      <c r="X101" s="59">
        <f>X32/[1]NatAcc!X$23</f>
        <v>6.9925143595532119E-2</v>
      </c>
      <c r="Y101" s="59">
        <f>Y32/[1]NatAcc!Y$23</f>
        <v>6.5662048467760581E-2</v>
      </c>
      <c r="AA101" s="63">
        <v>0</v>
      </c>
      <c r="AB101" s="63">
        <v>0</v>
      </c>
      <c r="AC101" s="63" t="e">
        <v>#REF!</v>
      </c>
      <c r="AD101" s="63" t="e">
        <v>#REF!</v>
      </c>
      <c r="AE101" s="63" t="e">
        <v>#REF!</v>
      </c>
    </row>
    <row r="102" spans="1:31">
      <c r="A102" s="43" t="s">
        <v>24</v>
      </c>
      <c r="B102" s="59">
        <f>B33/[1]NatAcc!B$23</f>
        <v>1.5538646375650779E-2</v>
      </c>
      <c r="C102" s="59">
        <f>C33/[1]NatAcc!C$23</f>
        <v>1.7810634100864649E-2</v>
      </c>
      <c r="D102" s="59">
        <f>D33/[1]NatAcc!D$23</f>
        <v>1.6114397468156717E-2</v>
      </c>
      <c r="E102" s="59">
        <f>E33/[1]NatAcc!E$23</f>
        <v>1.6557208126506899E-2</v>
      </c>
      <c r="F102" s="59">
        <f>F33/[1]NatAcc!F$23</f>
        <v>8.5910411228791901E-3</v>
      </c>
      <c r="G102" s="59">
        <f>G33/[1]NatAcc!G$23</f>
        <v>9.6811930212265928E-3</v>
      </c>
      <c r="H102" s="59">
        <f>H33/[1]NatAcc!H$23</f>
        <v>1.0773152586660928E-2</v>
      </c>
      <c r="I102" s="59">
        <f>I33/[1]NatAcc!I$23</f>
        <v>1.0541808789472175E-2</v>
      </c>
      <c r="J102" s="59">
        <f>J33/[1]NatAcc!J$23</f>
        <v>2.2092240804731534E-2</v>
      </c>
      <c r="K102" s="59">
        <f>K33/[1]NatAcc!K$23</f>
        <v>4.3310993741366356E-2</v>
      </c>
      <c r="L102" s="59">
        <f>L33/[1]NatAcc!L$23</f>
        <v>5.6811227100935426E-2</v>
      </c>
      <c r="M102" s="59">
        <f>M33/[1]NatAcc!M$23</f>
        <v>6.3742243050443043E-2</v>
      </c>
      <c r="N102" s="59">
        <f>N33/[1]NatAcc!N$23</f>
        <v>8.6219787731150271E-2</v>
      </c>
      <c r="O102" s="59">
        <f>O33/[1]NatAcc!O$23</f>
        <v>7.9911496861758344E-2</v>
      </c>
      <c r="P102" s="59">
        <f>P33/[1]NatAcc!P$23</f>
        <v>8.2041165614185951E-2</v>
      </c>
      <c r="Q102" s="59">
        <f>Q33/[1]NatAcc!Q$23</f>
        <v>7.4255071719428037E-2</v>
      </c>
      <c r="R102" s="59">
        <f>R33/[1]NatAcc!R$23</f>
        <v>7.6776888257058654E-2</v>
      </c>
      <c r="S102" s="59">
        <f>S33/[1]NatAcc!S$23</f>
        <v>7.3227915120864004E-2</v>
      </c>
      <c r="T102" s="60">
        <f>T33/[1]NatAcc!T$23</f>
        <v>5.1831106564587351E-2</v>
      </c>
      <c r="U102" s="61">
        <f>U33/[1]NatAcc!U$23</f>
        <v>5.5695764167477194E-2</v>
      </c>
      <c r="V102" s="62">
        <f>V33/[1]NatAcc!V$23</f>
        <v>5.8567660996568002E-2</v>
      </c>
      <c r="W102" s="59">
        <f>W33/[1]NatAcc!W$23</f>
        <v>7.2717009855958206E-2</v>
      </c>
      <c r="X102" s="59">
        <f>X33/[1]NatAcc!X$23</f>
        <v>7.1750184628972549E-2</v>
      </c>
      <c r="Y102" s="59">
        <f>Y33/[1]NatAcc!Y$23</f>
        <v>6.6855903894447136E-2</v>
      </c>
      <c r="AA102" s="63">
        <v>0</v>
      </c>
      <c r="AB102" s="63">
        <v>0</v>
      </c>
      <c r="AC102" s="63" t="e">
        <v>#REF!</v>
      </c>
      <c r="AD102" s="63" t="e">
        <v>#REF!</v>
      </c>
      <c r="AE102" s="63" t="e">
        <v>#REF!</v>
      </c>
    </row>
    <row r="103" spans="1:31">
      <c r="A103" s="43" t="s">
        <v>25</v>
      </c>
      <c r="B103" s="59">
        <f>B34/[1]NatAcc!B$23</f>
        <v>-1.1613936724068881E-3</v>
      </c>
      <c r="C103" s="59">
        <f>C34/[1]NatAcc!C$23</f>
        <v>-5.4034206764930863E-3</v>
      </c>
      <c r="D103" s="59">
        <f>D34/[1]NatAcc!D$23</f>
        <v>-5.6846139251277173E-3</v>
      </c>
      <c r="E103" s="59">
        <f>E34/[1]NatAcc!E$23</f>
        <v>-1.4617184088882349E-2</v>
      </c>
      <c r="F103" s="59">
        <f>F34/[1]NatAcc!F$23</f>
        <v>-9.288908857624777E-3</v>
      </c>
      <c r="G103" s="59">
        <f>G34/[1]NatAcc!G$23</f>
        <v>-3.1606520358510156E-3</v>
      </c>
      <c r="H103" s="59">
        <f>H34/[1]NatAcc!H$23</f>
        <v>-8.3623038367391705E-4</v>
      </c>
      <c r="I103" s="59">
        <f>I34/[1]NatAcc!I$23</f>
        <v>-2.0520314819201563E-3</v>
      </c>
      <c r="J103" s="59">
        <f>J34/[1]NatAcc!J$23</f>
        <v>-3.5367328972125446E-3</v>
      </c>
      <c r="K103" s="59">
        <f>K34/[1]NatAcc!K$23</f>
        <v>-7.400021727373288E-3</v>
      </c>
      <c r="L103" s="59">
        <f>L34/[1]NatAcc!L$23</f>
        <v>-3.7785231475341928E-2</v>
      </c>
      <c r="M103" s="59">
        <f>M34/[1]NatAcc!M$23</f>
        <v>-5.2103301060003791E-2</v>
      </c>
      <c r="N103" s="59">
        <f>N34/[1]NatAcc!N$23</f>
        <v>-5.2277954832346367E-2</v>
      </c>
      <c r="O103" s="59">
        <f>O34/[1]NatAcc!O$23</f>
        <v>-3.6582196752696299E-2</v>
      </c>
      <c r="P103" s="59">
        <f>P34/[1]NatAcc!P$23</f>
        <v>-1.1759175687957198E-2</v>
      </c>
      <c r="Q103" s="59">
        <f>Q34/[1]NatAcc!Q$23</f>
        <v>-1.0600980504513552E-2</v>
      </c>
      <c r="R103" s="59">
        <f>R34/[1]NatAcc!R$23</f>
        <v>-1.5500905815743133E-2</v>
      </c>
      <c r="S103" s="59">
        <f>S34/[1]NatAcc!S$23</f>
        <v>-1.0680362995464428E-2</v>
      </c>
      <c r="T103" s="60">
        <f>T34/[1]NatAcc!T$23</f>
        <v>-4.6809541787315289E-3</v>
      </c>
      <c r="U103" s="61">
        <f>U34/[1]NatAcc!U$23</f>
        <v>-3.4274316410755198E-3</v>
      </c>
      <c r="V103" s="62">
        <f>V34/[1]NatAcc!V$23</f>
        <v>-3.4525416450281242E-3</v>
      </c>
      <c r="W103" s="59">
        <f>W34/[1]NatAcc!W$23</f>
        <v>-2.0024353618871261E-3</v>
      </c>
      <c r="X103" s="59">
        <f>X34/[1]NatAcc!X$23</f>
        <v>-1.8250410334404357E-3</v>
      </c>
      <c r="Y103" s="59">
        <f>Y34/[1]NatAcc!Y$23</f>
        <v>-1.1938554266865558E-3</v>
      </c>
      <c r="AA103" s="63">
        <v>0</v>
      </c>
      <c r="AB103" s="63">
        <v>0</v>
      </c>
      <c r="AC103" s="63" t="e">
        <v>#REF!</v>
      </c>
      <c r="AD103" s="63" t="e">
        <v>#REF!</v>
      </c>
      <c r="AE103" s="63" t="e">
        <v>#REF!</v>
      </c>
    </row>
    <row r="104" spans="1:31">
      <c r="A104" s="22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9"/>
      <c r="U104" s="70"/>
      <c r="V104" s="71"/>
      <c r="W104" s="68"/>
      <c r="X104" s="68"/>
      <c r="Y104" s="68"/>
      <c r="AA104" s="65"/>
      <c r="AB104" s="65"/>
      <c r="AC104" s="65"/>
      <c r="AD104" s="65"/>
      <c r="AE104" s="65"/>
    </row>
    <row r="105" spans="1:31">
      <c r="A105" s="22" t="s">
        <v>26</v>
      </c>
      <c r="B105" s="59">
        <f>B36/[1]NatAcc!B$23</f>
        <v>-4.9419303163796557E-2</v>
      </c>
      <c r="C105" s="59">
        <f>C36/[1]NatAcc!C$23</f>
        <v>-6.0721569945278581E-2</v>
      </c>
      <c r="D105" s="59">
        <f>D36/[1]NatAcc!D$23</f>
        <v>-6.9781073946880809E-2</v>
      </c>
      <c r="E105" s="59">
        <f>E36/[1]NatAcc!E$23</f>
        <v>-4.109023263823864E-2</v>
      </c>
      <c r="F105" s="59">
        <f>F36/[1]NatAcc!F$23</f>
        <v>-4.8563031963057342E-2</v>
      </c>
      <c r="G105" s="59">
        <f>G36/[1]NatAcc!G$23</f>
        <v>-1.9745607711467602E-2</v>
      </c>
      <c r="H105" s="59">
        <f>H36/[1]NatAcc!H$23</f>
        <v>-7.2709040670418199E-3</v>
      </c>
      <c r="I105" s="59">
        <f>I36/[1]NatAcc!I$23</f>
        <v>-1.9156095159221357E-3</v>
      </c>
      <c r="J105" s="59">
        <f>J36/[1]NatAcc!J$23</f>
        <v>-5.6305758182490003E-3</v>
      </c>
      <c r="K105" s="59">
        <f>K36/[1]NatAcc!K$23</f>
        <v>3.6925192323367842E-2</v>
      </c>
      <c r="L105" s="59">
        <f>L36/[1]NatAcc!L$23</f>
        <v>2.2055009854543735E-2</v>
      </c>
      <c r="M105" s="59">
        <f>M36/[1]NatAcc!M$23</f>
        <v>3.3789016553383455E-2</v>
      </c>
      <c r="N105" s="59">
        <f>N36/[1]NatAcc!N$23</f>
        <v>8.3346210859034601E-3</v>
      </c>
      <c r="O105" s="59">
        <f>O36/[1]NatAcc!O$23</f>
        <v>-1.9305152512763057E-2</v>
      </c>
      <c r="P105" s="59">
        <f>P36/[1]NatAcc!P$23</f>
        <v>-6.7212138320193529E-2</v>
      </c>
      <c r="Q105" s="59">
        <f>Q36/[1]NatAcc!Q$23</f>
        <v>-4.5199972769756035E-2</v>
      </c>
      <c r="R105" s="59">
        <f>R36/[1]NatAcc!R$23</f>
        <v>-8.6582347112188953E-3</v>
      </c>
      <c r="S105" s="59">
        <f>S36/[1]NatAcc!S$23</f>
        <v>-5.9107048563430513E-3</v>
      </c>
      <c r="T105" s="60">
        <f>T36/[1]NatAcc!T$23</f>
        <v>-1.1216767468425412E-2</v>
      </c>
      <c r="U105" s="61">
        <f>U36/[1]NatAcc!U$23</f>
        <v>-2.9201717581963427E-2</v>
      </c>
      <c r="V105" s="62">
        <f>V36/[1]NatAcc!V$23</f>
        <v>-2.0244448736755821E-2</v>
      </c>
      <c r="W105" s="59">
        <f>W36/[1]NatAcc!W$23</f>
        <v>-1.9395016790849592E-2</v>
      </c>
      <c r="X105" s="59">
        <f>X36/[1]NatAcc!X$23</f>
        <v>-1.7781114068662531E-2</v>
      </c>
      <c r="Y105" s="59">
        <f>Y36/[1]NatAcc!Y$23</f>
        <v>-1.2535481980208837E-2</v>
      </c>
      <c r="AA105" s="63">
        <v>0</v>
      </c>
      <c r="AB105" s="63">
        <v>0</v>
      </c>
      <c r="AC105" s="63" t="e">
        <v>#REF!</v>
      </c>
      <c r="AD105" s="63" t="e">
        <v>#REF!</v>
      </c>
      <c r="AE105" s="63" t="e">
        <v>#REF!</v>
      </c>
    </row>
    <row r="106" spans="1:31">
      <c r="A106" s="22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9"/>
      <c r="U106" s="70"/>
      <c r="V106" s="71"/>
      <c r="W106" s="68"/>
      <c r="X106" s="68"/>
      <c r="Y106" s="68"/>
      <c r="AA106" s="65"/>
      <c r="AB106" s="65"/>
      <c r="AC106" s="65"/>
      <c r="AD106" s="65"/>
      <c r="AE106" s="65"/>
    </row>
    <row r="107" spans="1:31">
      <c r="A107" s="36" t="s">
        <v>27</v>
      </c>
      <c r="B107" s="59">
        <f>B38/[1]NatAcc!B$23</f>
        <v>1.093311974369243E-2</v>
      </c>
      <c r="C107" s="59">
        <f>C38/[1]NatAcc!C$23</f>
        <v>1.0857248807988624E-3</v>
      </c>
      <c r="D107" s="59">
        <f>D38/[1]NatAcc!D$23</f>
        <v>4.0615581846929786E-3</v>
      </c>
      <c r="E107" s="59">
        <f>E38/[1]NatAcc!E$23</f>
        <v>6.690424680712812E-3</v>
      </c>
      <c r="F107" s="59">
        <f>F38/[1]NatAcc!F$23</f>
        <v>1.2648411673725624E-2</v>
      </c>
      <c r="G107" s="59">
        <f>G38/[1]NatAcc!G$23</f>
        <v>7.5559441156540881E-3</v>
      </c>
      <c r="H107" s="59">
        <f>H38/[1]NatAcc!H$23</f>
        <v>6.6375505763072657E-3</v>
      </c>
      <c r="I107" s="59">
        <f>I38/[1]NatAcc!I$23</f>
        <v>9.757879115496795E-3</v>
      </c>
      <c r="J107" s="59">
        <f>J38/[1]NatAcc!J$23</f>
        <v>6.2431598261447202E-3</v>
      </c>
      <c r="K107" s="59">
        <f>K38/[1]NatAcc!K$23</f>
        <v>5.9851620023321775E-3</v>
      </c>
      <c r="L107" s="59">
        <f>L38/[1]NatAcc!L$23</f>
        <v>2.1340782067603729E-3</v>
      </c>
      <c r="M107" s="59">
        <f>M38/[1]NatAcc!M$23</f>
        <v>1.2139307720869359E-2</v>
      </c>
      <c r="N107" s="59">
        <f>N38/[1]NatAcc!N$23</f>
        <v>3.4718587743228675E-3</v>
      </c>
      <c r="O107" s="59">
        <f>O38/[1]NatAcc!O$23</f>
        <v>8.4194623079435742E-3</v>
      </c>
      <c r="P107" s="59">
        <f>P38/[1]NatAcc!P$23</f>
        <v>-8.738277222292843E-3</v>
      </c>
      <c r="Q107" s="59">
        <f>Q38/[1]NatAcc!Q$23</f>
        <v>9.5886085600170312E-3</v>
      </c>
      <c r="R107" s="59">
        <f>R38/[1]NatAcc!R$23</f>
        <v>1.0927862815644833E-2</v>
      </c>
      <c r="S107" s="59">
        <f>S38/[1]NatAcc!S$23</f>
        <v>1.1205530426324809E-2</v>
      </c>
      <c r="T107" s="60">
        <f>T38/[1]NatAcc!T$23</f>
        <v>8.7066063144090669E-3</v>
      </c>
      <c r="U107" s="61">
        <f>U38/[1]NatAcc!U$23</f>
        <v>4.0443693364691129E-3</v>
      </c>
      <c r="V107" s="62">
        <f>V38/[1]NatAcc!V$23</f>
        <v>5.8693207965478111E-3</v>
      </c>
      <c r="W107" s="59">
        <f>W38/[1]NatAcc!W$23</f>
        <v>5.7212438911060743E-3</v>
      </c>
      <c r="X107" s="59">
        <f>X38/[1]NatAcc!X$23</f>
        <v>5.7358432479556552E-3</v>
      </c>
      <c r="Y107" s="59">
        <f>Y38/[1]NatAcc!Y$23</f>
        <v>4.7754217067462234E-3</v>
      </c>
      <c r="AA107" s="63">
        <v>0</v>
      </c>
      <c r="AB107" s="63">
        <v>0</v>
      </c>
      <c r="AC107" s="63" t="e">
        <v>#REF!</v>
      </c>
      <c r="AD107" s="63" t="e">
        <v>#REF!</v>
      </c>
      <c r="AE107" s="63" t="e">
        <v>#REF!</v>
      </c>
    </row>
    <row r="108" spans="1:31">
      <c r="A108" s="43" t="s">
        <v>24</v>
      </c>
      <c r="B108" s="59">
        <f>B39/[1]NatAcc!B$23</f>
        <v>1.093311974369243E-2</v>
      </c>
      <c r="C108" s="59">
        <f>C39/[1]NatAcc!C$23</f>
        <v>1.2565932282686957E-3</v>
      </c>
      <c r="D108" s="59">
        <f>D39/[1]NatAcc!D$23</f>
        <v>7.4765417557493118E-3</v>
      </c>
      <c r="E108" s="59">
        <f>E39/[1]NatAcc!E$23</f>
        <v>7.3166563956188185E-3</v>
      </c>
      <c r="F108" s="59">
        <f>F39/[1]NatAcc!F$23</f>
        <v>1.3067026470123824E-2</v>
      </c>
      <c r="G108" s="59">
        <f>G39/[1]NatAcc!G$23</f>
        <v>7.7565048626410749E-3</v>
      </c>
      <c r="H108" s="59">
        <f>H39/[1]NatAcc!H$23</f>
        <v>7.9713837380104031E-3</v>
      </c>
      <c r="I108" s="59">
        <f>I39/[1]NatAcc!I$23</f>
        <v>1.166828018925305E-2</v>
      </c>
      <c r="J108" s="59">
        <f>J39/[1]NatAcc!J$23</f>
        <v>7.3446191681692053E-3</v>
      </c>
      <c r="K108" s="59">
        <f>K39/[1]NatAcc!K$23</f>
        <v>8.2550448705635982E-3</v>
      </c>
      <c r="L108" s="59">
        <f>L39/[1]NatAcc!L$23</f>
        <v>2.90854207211696E-3</v>
      </c>
      <c r="M108" s="59">
        <f>M39/[1]NatAcc!M$23</f>
        <v>1.3343086144802641E-2</v>
      </c>
      <c r="N108" s="59">
        <f>N39/[1]NatAcc!N$23</f>
        <v>1.354613372625634E-2</v>
      </c>
      <c r="O108" s="59">
        <f>O39/[1]NatAcc!O$23</f>
        <v>9.7929985001485639E-3</v>
      </c>
      <c r="P108" s="59">
        <f>P39/[1]NatAcc!P$23</f>
        <v>4.8728490987978556E-3</v>
      </c>
      <c r="Q108" s="59">
        <f>Q39/[1]NatAcc!Q$23</f>
        <v>1.2779990594572726E-2</v>
      </c>
      <c r="R108" s="59">
        <f>R39/[1]NatAcc!R$23</f>
        <v>1.3455039086428179E-2</v>
      </c>
      <c r="S108" s="59">
        <f>S39/[1]NatAcc!S$23</f>
        <v>1.2716118708638554E-2</v>
      </c>
      <c r="T108" s="60">
        <f>T39/[1]NatAcc!T$23</f>
        <v>1.0025311848353669E-2</v>
      </c>
      <c r="U108" s="61">
        <f>U39/[1]NatAcc!U$23</f>
        <v>6.4435714852219767E-3</v>
      </c>
      <c r="V108" s="62">
        <f>V39/[1]NatAcc!V$23</f>
        <v>8.6941275970253678E-3</v>
      </c>
      <c r="W108" s="59">
        <f>W39/[1]NatAcc!W$23</f>
        <v>7.1515548638825931E-3</v>
      </c>
      <c r="X108" s="59">
        <f>X39/[1]NatAcc!X$23</f>
        <v>6.5180036908586989E-3</v>
      </c>
      <c r="Y108" s="59">
        <f>Y39/[1]NatAcc!Y$23</f>
        <v>5.4917349627581569E-3</v>
      </c>
      <c r="AA108" s="63">
        <v>0</v>
      </c>
      <c r="AB108" s="63">
        <v>0</v>
      </c>
      <c r="AC108" s="63" t="e">
        <v>#REF!</v>
      </c>
      <c r="AD108" s="63" t="e">
        <v>#REF!</v>
      </c>
      <c r="AE108" s="63" t="e">
        <v>#REF!</v>
      </c>
    </row>
    <row r="109" spans="1:31">
      <c r="A109" s="43" t="s">
        <v>25</v>
      </c>
      <c r="B109" s="59">
        <f>B40/[1]NatAcc!B$23</f>
        <v>0</v>
      </c>
      <c r="C109" s="59">
        <f>C40/[1]NatAcc!C$23</f>
        <v>-1.7086834746983355E-4</v>
      </c>
      <c r="D109" s="59">
        <f>D40/[1]NatAcc!D$23</f>
        <v>-3.4149835710563332E-3</v>
      </c>
      <c r="E109" s="59">
        <f>E40/[1]NatAcc!E$23</f>
        <v>-6.2623171490600591E-4</v>
      </c>
      <c r="F109" s="59">
        <f>F40/[1]NatAcc!F$23</f>
        <v>-4.1861479639819954E-4</v>
      </c>
      <c r="G109" s="59">
        <f>G40/[1]NatAcc!G$23</f>
        <v>-2.005607469869859E-4</v>
      </c>
      <c r="H109" s="59">
        <f>H40/[1]NatAcc!H$23</f>
        <v>-1.3338331617031372E-3</v>
      </c>
      <c r="I109" s="59">
        <f>I40/[1]NatAcc!I$23</f>
        <v>-1.9104010737562549E-3</v>
      </c>
      <c r="J109" s="59">
        <f>J40/[1]NatAcc!J$23</f>
        <v>-1.1014593420244851E-3</v>
      </c>
      <c r="K109" s="59">
        <f>K40/[1]NatAcc!K$23</f>
        <v>-2.2698828682314212E-3</v>
      </c>
      <c r="L109" s="59">
        <f>L40/[1]NatAcc!L$23</f>
        <v>-7.7446386535658703E-4</v>
      </c>
      <c r="M109" s="59">
        <f>M40/[1]NatAcc!M$23</f>
        <v>-1.2037784239332819E-3</v>
      </c>
      <c r="N109" s="59">
        <f>N40/[1]NatAcc!N$23</f>
        <v>-1.0074274951933472E-2</v>
      </c>
      <c r="O109" s="59">
        <f>O40/[1]NatAcc!O$23</f>
        <v>-1.3735361922049914E-3</v>
      </c>
      <c r="P109" s="59">
        <f>P40/[1]NatAcc!P$23</f>
        <v>-1.3611126321090699E-2</v>
      </c>
      <c r="Q109" s="59">
        <f>Q40/[1]NatAcc!Q$23</f>
        <v>-3.1913820345556942E-3</v>
      </c>
      <c r="R109" s="59">
        <f>R40/[1]NatAcc!R$23</f>
        <v>-2.5271762707833457E-3</v>
      </c>
      <c r="S109" s="59">
        <f>S40/[1]NatAcc!S$23</f>
        <v>-1.5105882823137462E-3</v>
      </c>
      <c r="T109" s="60">
        <f>T40/[1]NatAcc!T$23</f>
        <v>-1.3187055339446002E-3</v>
      </c>
      <c r="U109" s="61">
        <f>U40/[1]NatAcc!U$23</f>
        <v>-2.3992021487528638E-3</v>
      </c>
      <c r="V109" s="62">
        <f>V40/[1]NatAcc!V$23</f>
        <v>-2.8248068004775562E-3</v>
      </c>
      <c r="W109" s="59">
        <f>W40/[1]NatAcc!W$23</f>
        <v>-1.4303109727765186E-3</v>
      </c>
      <c r="X109" s="59">
        <f>X40/[1]NatAcc!X$23</f>
        <v>-7.8216044290304384E-4</v>
      </c>
      <c r="Y109" s="59">
        <f>Y40/[1]NatAcc!Y$23</f>
        <v>-7.1631325601193355E-4</v>
      </c>
      <c r="AA109" s="63">
        <v>0</v>
      </c>
      <c r="AB109" s="63">
        <v>0</v>
      </c>
      <c r="AC109" s="63" t="e">
        <v>#REF!</v>
      </c>
      <c r="AD109" s="63" t="e">
        <v>#REF!</v>
      </c>
      <c r="AE109" s="63" t="e">
        <v>#REF!</v>
      </c>
    </row>
    <row r="110" spans="1:31">
      <c r="A110" s="36" t="s">
        <v>28</v>
      </c>
      <c r="B110" s="59">
        <f>B41/[1]NatAcc!B$23</f>
        <v>6.147376852222667E-2</v>
      </c>
      <c r="C110" s="59">
        <f>C41/[1]NatAcc!C$23</f>
        <v>6.4004542864645672E-2</v>
      </c>
      <c r="D110" s="59">
        <f>D41/[1]NatAcc!D$23</f>
        <v>7.2261926139185112E-2</v>
      </c>
      <c r="E110" s="59">
        <f>E41/[1]NatAcc!E$23</f>
        <v>5.0488686356382831E-2</v>
      </c>
      <c r="F110" s="59">
        <f>F41/[1]NatAcc!F$23</f>
        <v>5.8812302789325976E-2</v>
      </c>
      <c r="G110" s="59">
        <f>G41/[1]NatAcc!G$23</f>
        <v>2.7996564316680541E-2</v>
      </c>
      <c r="H110" s="59">
        <f>H41/[1]NatAcc!H$23</f>
        <v>1.4447861448800834E-2</v>
      </c>
      <c r="I110" s="59">
        <f>I41/[1]NatAcc!I$23</f>
        <v>1.2089259715991016E-2</v>
      </c>
      <c r="J110" s="59">
        <f>J41/[1]NatAcc!J$23</f>
        <v>1.4232420973440088E-2</v>
      </c>
      <c r="K110" s="59">
        <f>K41/[1]NatAcc!K$23</f>
        <v>-2.217603292448805E-2</v>
      </c>
      <c r="L110" s="59">
        <f>L41/[1]NatAcc!L$23</f>
        <v>-1.4129662965727954E-2</v>
      </c>
      <c r="M110" s="59">
        <f>M41/[1]NatAcc!M$23</f>
        <v>-9.0841905976992172E-3</v>
      </c>
      <c r="N110" s="59">
        <f>N41/[1]NatAcc!N$23</f>
        <v>2.6480278787208313E-4</v>
      </c>
      <c r="O110" s="59">
        <f>O41/[1]NatAcc!O$23</f>
        <v>5.0280861142893409E-2</v>
      </c>
      <c r="P110" s="59">
        <f>P41/[1]NatAcc!P$23</f>
        <v>3.7719245408464795E-2</v>
      </c>
      <c r="Q110" s="59">
        <f>Q41/[1]NatAcc!Q$23</f>
        <v>6.0525379824541904E-2</v>
      </c>
      <c r="R110" s="59">
        <f>R41/[1]NatAcc!R$23</f>
        <v>2.3518704233056475E-2</v>
      </c>
      <c r="S110" s="59">
        <f>S41/[1]NatAcc!S$23</f>
        <v>2.292999735816462E-2</v>
      </c>
      <c r="T110" s="60">
        <f>T41/[1]NatAcc!T$23</f>
        <v>7.7910816451256847E-3</v>
      </c>
      <c r="U110" s="61">
        <f>U41/[1]NatAcc!U$23</f>
        <v>3.6193678129757489E-2</v>
      </c>
      <c r="V110" s="62">
        <f>V41/[1]NatAcc!V$23</f>
        <v>3.7067742570711042E-2</v>
      </c>
      <c r="W110" s="59">
        <f>W41/[1]NatAcc!W$23</f>
        <v>2.5116260681955667E-2</v>
      </c>
      <c r="X110" s="59">
        <f>X41/[1]NatAcc!X$23</f>
        <v>2.0257955471188836E-2</v>
      </c>
      <c r="Y110" s="59">
        <f>Y41/[1]NatAcc!Y$23</f>
        <v>1.8027216942966995E-2</v>
      </c>
      <c r="AA110" s="63">
        <v>0</v>
      </c>
      <c r="AB110" s="63">
        <v>0</v>
      </c>
      <c r="AC110" s="63" t="e">
        <v>#REF!</v>
      </c>
      <c r="AD110" s="63" t="e">
        <v>#REF!</v>
      </c>
      <c r="AE110" s="63" t="e">
        <v>#REF!</v>
      </c>
    </row>
    <row r="111" spans="1:31">
      <c r="A111" s="37" t="s">
        <v>29</v>
      </c>
      <c r="B111" s="59">
        <f>B42/[1]NatAcc!B$23</f>
        <v>1.8141770124148977E-2</v>
      </c>
      <c r="C111" s="59">
        <f>C42/[1]NatAcc!C$23</f>
        <v>4.0791263586595662E-2</v>
      </c>
      <c r="D111" s="59">
        <f>D42/[1]NatAcc!D$23</f>
        <v>5.2876323482529748E-2</v>
      </c>
      <c r="E111" s="59">
        <f>E42/[1]NatAcc!E$23</f>
        <v>3.6769333365278281E-2</v>
      </c>
      <c r="F111" s="59">
        <f>F42/[1]NatAcc!F$23</f>
        <v>4.6693113361362934E-2</v>
      </c>
      <c r="G111" s="59">
        <f>G42/[1]NatAcc!G$23</f>
        <v>2.8787288796447361E-2</v>
      </c>
      <c r="H111" s="59">
        <f>H42/[1]NatAcc!H$23</f>
        <v>-2.8279900128044271E-3</v>
      </c>
      <c r="I111" s="59">
        <f>I42/[1]NatAcc!I$23</f>
        <v>-6.0437243595387298E-3</v>
      </c>
      <c r="J111" s="59">
        <f>J42/[1]NatAcc!J$23</f>
        <v>2.8831394463315935E-3</v>
      </c>
      <c r="K111" s="59">
        <f>K42/[1]NatAcc!K$23</f>
        <v>-2.5066825456226721E-2</v>
      </c>
      <c r="L111" s="59">
        <f>L42/[1]NatAcc!L$23</f>
        <v>-1.116088481519437E-2</v>
      </c>
      <c r="M111" s="59">
        <f>M42/[1]NatAcc!M$23</f>
        <v>-4.6099057328387654E-3</v>
      </c>
      <c r="N111" s="59">
        <f>N42/[1]NatAcc!N$23</f>
        <v>-1.7653519191472209E-3</v>
      </c>
      <c r="O111" s="59">
        <f>O42/[1]NatAcc!O$23</f>
        <v>-2.9095900254724055E-3</v>
      </c>
      <c r="P111" s="59">
        <f>P42/[1]NatAcc!P$23</f>
        <v>1.3677339098049504E-3</v>
      </c>
      <c r="Q111" s="59">
        <f>Q42/[1]NatAcc!Q$23</f>
        <v>4.9606225280329451E-3</v>
      </c>
      <c r="R111" s="59">
        <f>R42/[1]NatAcc!R$23</f>
        <v>1.0075701818970167E-3</v>
      </c>
      <c r="S111" s="59">
        <f>S42/[1]NatAcc!S$23</f>
        <v>2.0415379721534015E-4</v>
      </c>
      <c r="T111" s="60">
        <f>T42/[1]NatAcc!T$23</f>
        <v>2.8906850183470683E-3</v>
      </c>
      <c r="U111" s="61">
        <f>U42/[1]NatAcc!U$23</f>
        <v>1.8919422658736869E-2</v>
      </c>
      <c r="V111" s="62">
        <f>V42/[1]NatAcc!V$23</f>
        <v>1.6540813153907468E-2</v>
      </c>
      <c r="W111" s="59">
        <f>W42/[1]NatAcc!W$23</f>
        <v>5.0060884047178154E-3</v>
      </c>
      <c r="X111" s="59">
        <f>X42/[1]NatAcc!X$23</f>
        <v>4.5626025836010891E-3</v>
      </c>
      <c r="Y111" s="59">
        <f>Y42/[1]NatAcc!Y$23</f>
        <v>4.178493993402946E-3</v>
      </c>
      <c r="AA111" s="63">
        <v>0</v>
      </c>
      <c r="AB111" s="63">
        <v>0</v>
      </c>
      <c r="AC111" s="63" t="e">
        <v>#REF!</v>
      </c>
      <c r="AD111" s="63" t="e">
        <v>#REF!</v>
      </c>
      <c r="AE111" s="63" t="e">
        <v>#REF!</v>
      </c>
    </row>
    <row r="112" spans="1:31">
      <c r="A112" s="44" t="s">
        <v>30</v>
      </c>
      <c r="B112" s="59">
        <f>B43/[1]NatAcc!B$23</f>
        <v>1.2214657589106928E-2</v>
      </c>
      <c r="C112" s="59">
        <f>C43/[1]NatAcc!C$23</f>
        <v>2.7271725655170102E-2</v>
      </c>
      <c r="D112" s="59">
        <f>D43/[1]NatAcc!D$23</f>
        <v>4.2273708619887947E-2</v>
      </c>
      <c r="E112" s="59">
        <f>E43/[1]NatAcc!E$23</f>
        <v>2.5127531865584023E-2</v>
      </c>
      <c r="F112" s="59">
        <f>F43/[1]NatAcc!F$23</f>
        <v>2.988920504127799E-2</v>
      </c>
      <c r="G112" s="59">
        <f>G43/[1]NatAcc!G$23</f>
        <v>1.5116475369969136E-2</v>
      </c>
      <c r="H112" s="59">
        <f>H43/[1]NatAcc!H$23</f>
        <v>-4.9358719403307964E-3</v>
      </c>
      <c r="I112" s="59">
        <f>I43/[1]NatAcc!I$23</f>
        <v>1.2494369426739654E-3</v>
      </c>
      <c r="J112" s="59">
        <f>J43/[1]NatAcc!J$23</f>
        <v>4.5026921945431489E-3</v>
      </c>
      <c r="K112" s="59">
        <f>K43/[1]NatAcc!K$23</f>
        <v>2.1884520926894867E-3</v>
      </c>
      <c r="L112" s="59">
        <f>L43/[1]NatAcc!L$23</f>
        <v>0</v>
      </c>
      <c r="M112" s="59">
        <f>M43/[1]NatAcc!M$23</f>
        <v>-1.4793421595324665E-3</v>
      </c>
      <c r="N112" s="59">
        <f>N43/[1]NatAcc!N$23</f>
        <v>-1.1769012794314805E-3</v>
      </c>
      <c r="O112" s="59">
        <f>O43/[1]NatAcc!O$23</f>
        <v>-1.5727513651202193E-3</v>
      </c>
      <c r="P112" s="59">
        <f>P43/[1]NatAcc!P$23</f>
        <v>-1.9459628798037918E-3</v>
      </c>
      <c r="Q112" s="59">
        <f>Q43/[1]NatAcc!Q$23</f>
        <v>-1.6872865741608654E-3</v>
      </c>
      <c r="R112" s="59">
        <f>R43/[1]NatAcc!R$23</f>
        <v>-1.4377267207242596E-3</v>
      </c>
      <c r="S112" s="59">
        <f>S43/[1]NatAcc!S$23</f>
        <v>-1.3375480873146506E-3</v>
      </c>
      <c r="T112" s="60">
        <f>T43/[1]NatAcc!T$23</f>
        <v>-1.3036666360236174E-3</v>
      </c>
      <c r="U112" s="61">
        <f>U43/[1]NatAcc!U$23</f>
        <v>-1.1996010743764319E-3</v>
      </c>
      <c r="V112" s="62">
        <f>V43/[1]NatAcc!V$23</f>
        <v>-1.0985359779634941E-3</v>
      </c>
      <c r="W112" s="59">
        <f>W43/[1]NatAcc!W$23</f>
        <v>-1.001217680943563E-3</v>
      </c>
      <c r="X112" s="59">
        <f>X43/[1]NatAcc!X$23</f>
        <v>-9.1252051672021783E-4</v>
      </c>
      <c r="Y112" s="59">
        <f>Y43/[1]NatAcc!Y$23</f>
        <v>-8.3569879868058917E-4</v>
      </c>
      <c r="AA112" s="63">
        <v>0</v>
      </c>
      <c r="AB112" s="63">
        <v>0</v>
      </c>
      <c r="AC112" s="63" t="e">
        <v>#REF!</v>
      </c>
      <c r="AD112" s="63" t="e">
        <v>#REF!</v>
      </c>
      <c r="AE112" s="63" t="e">
        <v>#REF!</v>
      </c>
    </row>
    <row r="113" spans="1:31">
      <c r="A113" s="44" t="s">
        <v>31</v>
      </c>
      <c r="B113" s="59">
        <f>B44/[1]NatAcc!B$23</f>
        <v>0</v>
      </c>
      <c r="C113" s="59">
        <f>C44/[1]NatAcc!C$23</f>
        <v>1.0159040931262417E-2</v>
      </c>
      <c r="D113" s="59">
        <f>D44/[1]NatAcc!D$23</f>
        <v>2.259999902812765E-3</v>
      </c>
      <c r="E113" s="59">
        <f>E44/[1]NatAcc!E$23</f>
        <v>-2.1970233607087318E-3</v>
      </c>
      <c r="F113" s="59">
        <f>F44/[1]NatAcc!F$23</f>
        <v>-1.1356280279214307E-4</v>
      </c>
      <c r="G113" s="59">
        <f>G44/[1]NatAcc!G$23</f>
        <v>-2.2943636469901615E-4</v>
      </c>
      <c r="H113" s="59">
        <f>H44/[1]NatAcc!H$23</f>
        <v>2.1995810844531628E-4</v>
      </c>
      <c r="I113" s="59">
        <f>I44/[1]NatAcc!I$23</f>
        <v>-3.2963941021329143E-3</v>
      </c>
      <c r="J113" s="59">
        <f>J44/[1]NatAcc!J$23</f>
        <v>1.2645822828501194E-3</v>
      </c>
      <c r="K113" s="59">
        <f>K44/[1]NatAcc!K$23</f>
        <v>-9.1242166110043195E-4</v>
      </c>
      <c r="L113" s="59">
        <f>L44/[1]NatAcc!L$23</f>
        <v>-2.8052802234027484E-3</v>
      </c>
      <c r="M113" s="59">
        <f>M44/[1]NatAcc!M$23</f>
        <v>0</v>
      </c>
      <c r="N113" s="59">
        <f>N44/[1]NatAcc!N$23</f>
        <v>0</v>
      </c>
      <c r="O113" s="59">
        <f>O44/[1]NatAcc!O$23</f>
        <v>-1.6251764106242267E-4</v>
      </c>
      <c r="P113" s="59">
        <f>P44/[1]NatAcc!P$23</f>
        <v>1.4327846689298204E-2</v>
      </c>
      <c r="Q113" s="59">
        <f>Q44/[1]NatAcc!Q$23</f>
        <v>7.9398885361227026E-3</v>
      </c>
      <c r="R113" s="59">
        <f>R44/[1]NatAcc!R$23</f>
        <v>3.4156762835418019E-3</v>
      </c>
      <c r="S113" s="59">
        <f>S44/[1]NatAcc!S$23</f>
        <v>1.8703452111836728E-3</v>
      </c>
      <c r="T113" s="60">
        <f>T44/[1]NatAcc!T$23</f>
        <v>4.9932727279716317E-3</v>
      </c>
      <c r="U113" s="61">
        <f>U44/[1]NatAcc!U$23</f>
        <v>2.0564589846453117E-2</v>
      </c>
      <c r="V113" s="62">
        <f>V44/[1]NatAcc!V$23</f>
        <v>1.8832045336517042E-2</v>
      </c>
      <c r="W113" s="59">
        <f>W44/[1]NatAcc!W$23</f>
        <v>7.1515548638825931E-3</v>
      </c>
      <c r="X113" s="59">
        <f>X44/[1]NatAcc!X$23</f>
        <v>6.5180036908586989E-3</v>
      </c>
      <c r="Y113" s="59">
        <f>Y44/[1]NatAcc!Y$23</f>
        <v>5.9692771334327798E-3</v>
      </c>
      <c r="AA113" s="63">
        <v>0</v>
      </c>
      <c r="AB113" s="63">
        <v>0</v>
      </c>
      <c r="AC113" s="63" t="e">
        <v>#REF!</v>
      </c>
      <c r="AD113" s="63" t="e">
        <v>#REF!</v>
      </c>
      <c r="AE113" s="63" t="e">
        <v>#REF!</v>
      </c>
    </row>
    <row r="114" spans="1:31">
      <c r="A114" s="44" t="s">
        <v>32</v>
      </c>
      <c r="B114" s="59">
        <f>B45/[1]NatAcc!B$23</f>
        <v>5.9271125350420506E-3</v>
      </c>
      <c r="C114" s="59">
        <f>C45/[1]NatAcc!C$23</f>
        <v>3.3604970001631408E-3</v>
      </c>
      <c r="D114" s="59">
        <f>D45/[1]NatAcc!D$23</f>
        <v>8.3426149598290374E-3</v>
      </c>
      <c r="E114" s="59">
        <f>E45/[1]NatAcc!E$23</f>
        <v>1.3838824860402991E-2</v>
      </c>
      <c r="F114" s="59">
        <f>F45/[1]NatAcc!F$23</f>
        <v>1.691747112287709E-2</v>
      </c>
      <c r="G114" s="59">
        <f>G45/[1]NatAcc!G$23</f>
        <v>1.390024979117724E-2</v>
      </c>
      <c r="H114" s="59">
        <f>H45/[1]NatAcc!H$23</f>
        <v>1.8879238190810527E-3</v>
      </c>
      <c r="I114" s="59">
        <f>I45/[1]NatAcc!I$23</f>
        <v>-3.9967672000797809E-3</v>
      </c>
      <c r="J114" s="59">
        <f>J45/[1]NatAcc!J$23</f>
        <v>-2.8841350310616748E-3</v>
      </c>
      <c r="K114" s="59">
        <f>K45/[1]NatAcc!K$23</f>
        <v>-2.6342855887815774E-2</v>
      </c>
      <c r="L114" s="59">
        <f>L45/[1]NatAcc!L$23</f>
        <v>-8.3556045917916218E-3</v>
      </c>
      <c r="M114" s="59">
        <f>M45/[1]NatAcc!M$23</f>
        <v>-3.1305635733062985E-3</v>
      </c>
      <c r="N114" s="59">
        <f>N45/[1]NatAcc!N$23</f>
        <v>-5.8845063971574025E-4</v>
      </c>
      <c r="O114" s="59">
        <f>O45/[1]NatAcc!O$23</f>
        <v>-1.1743210192897637E-3</v>
      </c>
      <c r="P114" s="59">
        <f>P45/[1]NatAcc!P$23</f>
        <v>-1.1014149899689461E-2</v>
      </c>
      <c r="Q114" s="59">
        <f>Q45/[1]NatAcc!Q$23</f>
        <v>-1.2919794339288913E-3</v>
      </c>
      <c r="R114" s="59">
        <f>R45/[1]NatAcc!R$23</f>
        <v>-9.7037938092052543E-4</v>
      </c>
      <c r="S114" s="59">
        <f>S45/[1]NatAcc!S$23</f>
        <v>-3.2864332665368201E-4</v>
      </c>
      <c r="T114" s="60">
        <f>T45/[1]NatAcc!T$23</f>
        <v>-7.9892107360094616E-4</v>
      </c>
      <c r="U114" s="61">
        <f>U45/[1]NatAcc!U$23</f>
        <v>-4.4556611333981756E-4</v>
      </c>
      <c r="V114" s="62">
        <f>V45/[1]NatAcc!V$23</f>
        <v>-1.1926962046460794E-3</v>
      </c>
      <c r="W114" s="59">
        <f>W45/[1]NatAcc!W$23</f>
        <v>-1.144248778221215E-3</v>
      </c>
      <c r="X114" s="59">
        <f>X45/[1]NatAcc!X$23</f>
        <v>-1.0428805905373917E-3</v>
      </c>
      <c r="Y114" s="59">
        <f>Y45/[1]NatAcc!Y$23</f>
        <v>-9.5508434134924469E-4</v>
      </c>
      <c r="AA114" s="63">
        <v>0</v>
      </c>
      <c r="AB114" s="63">
        <v>0</v>
      </c>
      <c r="AC114" s="63" t="e">
        <v>#REF!</v>
      </c>
      <c r="AD114" s="63" t="e">
        <v>#REF!</v>
      </c>
      <c r="AE114" s="63" t="e">
        <v>#REF!</v>
      </c>
    </row>
    <row r="115" spans="1:31">
      <c r="A115" s="37" t="s">
        <v>33</v>
      </c>
      <c r="B115" s="59">
        <f>B46/[1]NatAcc!B$23</f>
        <v>4.3331998398077692E-2</v>
      </c>
      <c r="C115" s="59">
        <f>C46/[1]NatAcc!C$23</f>
        <v>2.3213279278050003E-2</v>
      </c>
      <c r="D115" s="59">
        <f>D46/[1]NatAcc!D$23</f>
        <v>1.9385602656655364E-2</v>
      </c>
      <c r="E115" s="59">
        <f>E46/[1]NatAcc!E$23</f>
        <v>1.371935299110455E-2</v>
      </c>
      <c r="F115" s="59">
        <f>F46/[1]NatAcc!F$23</f>
        <v>1.2119189427963046E-2</v>
      </c>
      <c r="G115" s="59">
        <f>G46/[1]NatAcc!G$23</f>
        <v>-7.9072447976681907E-4</v>
      </c>
      <c r="H115" s="59">
        <f>H46/[1]NatAcc!H$23</f>
        <v>1.7275851461605259E-2</v>
      </c>
      <c r="I115" s="59">
        <f>I46/[1]NatAcc!I$23</f>
        <v>1.8132984075529743E-2</v>
      </c>
      <c r="J115" s="59">
        <f>J46/[1]NatAcc!J$23</f>
        <v>1.1349281527108495E-2</v>
      </c>
      <c r="K115" s="59">
        <f>K46/[1]NatAcc!K$23</f>
        <v>2.8907925317386714E-3</v>
      </c>
      <c r="L115" s="59">
        <f>L46/[1]NatAcc!L$23</f>
        <v>-2.9687781505335839E-3</v>
      </c>
      <c r="M115" s="59">
        <f>M46/[1]NatAcc!M$23</f>
        <v>-4.4742848648604517E-3</v>
      </c>
      <c r="N115" s="59">
        <f>N46/[1]NatAcc!N$23</f>
        <v>2.0301547070193039E-3</v>
      </c>
      <c r="O115" s="59">
        <f>O46/[1]NatAcc!O$23</f>
        <v>5.3190451168365814E-2</v>
      </c>
      <c r="P115" s="59">
        <f>P46/[1]NatAcc!P$23</f>
        <v>3.6351511498659839E-2</v>
      </c>
      <c r="Q115" s="59">
        <f>Q46/[1]NatAcc!Q$23</f>
        <v>5.5564757296508956E-2</v>
      </c>
      <c r="R115" s="59">
        <f>R46/[1]NatAcc!R$23</f>
        <v>2.2511134051159461E-2</v>
      </c>
      <c r="S115" s="59">
        <f>S46/[1]NatAcc!S$23</f>
        <v>2.2725843560949283E-2</v>
      </c>
      <c r="T115" s="60">
        <f>T46/[1]NatAcc!T$23</f>
        <v>4.9003966267786164E-3</v>
      </c>
      <c r="U115" s="61">
        <f>U46/[1]NatAcc!U$23</f>
        <v>1.7274255471020617E-2</v>
      </c>
      <c r="V115" s="62">
        <f>V46/[1]NatAcc!V$23</f>
        <v>2.0526929416803577E-2</v>
      </c>
      <c r="W115" s="59">
        <f>W46/[1]NatAcc!W$23</f>
        <v>2.011017227723785E-2</v>
      </c>
      <c r="X115" s="59">
        <f>X46/[1]NatAcc!X$23</f>
        <v>1.5695352887587746E-2</v>
      </c>
      <c r="Y115" s="59">
        <f>Y46/[1]NatAcc!Y$23</f>
        <v>1.3848722949564048E-2</v>
      </c>
      <c r="AA115" s="63">
        <v>0</v>
      </c>
      <c r="AB115" s="63">
        <v>0</v>
      </c>
      <c r="AC115" s="63" t="e">
        <v>#REF!</v>
      </c>
      <c r="AD115" s="63" t="e">
        <v>#REF!</v>
      </c>
      <c r="AE115" s="63" t="e">
        <v>#REF!</v>
      </c>
    </row>
    <row r="116" spans="1:31">
      <c r="A116" s="44" t="s">
        <v>34</v>
      </c>
      <c r="B116" s="59">
        <f>B47/[1]NatAcc!B$23</f>
        <v>4.3331998398077692E-2</v>
      </c>
      <c r="C116" s="59">
        <f>C47/[1]NatAcc!C$23</f>
        <v>2.4531628101190927E-2</v>
      </c>
      <c r="D116" s="59">
        <f>D47/[1]NatAcc!D$23</f>
        <v>2.4413125882447075E-2</v>
      </c>
      <c r="E116" s="59">
        <f>E47/[1]NatAcc!E$23</f>
        <v>1.9951802172839997E-2</v>
      </c>
      <c r="F116" s="59">
        <f>F47/[1]NatAcc!F$23</f>
        <v>2.4414786271180284E-2</v>
      </c>
      <c r="G116" s="59">
        <f>G47/[1]NatAcc!G$23</f>
        <v>7.3532321395327598E-3</v>
      </c>
      <c r="H116" s="59">
        <f>H47/[1]NatAcc!H$23</f>
        <v>2.5666623990854384E-2</v>
      </c>
      <c r="I116" s="59">
        <f>I47/[1]NatAcc!I$23</f>
        <v>2.3403888470265834E-2</v>
      </c>
      <c r="J116" s="59">
        <f>J47/[1]NatAcc!J$23</f>
        <v>1.7385904590381071E-2</v>
      </c>
      <c r="K116" s="59">
        <f>K47/[1]NatAcc!K$23</f>
        <v>1.8199778333622338E-2</v>
      </c>
      <c r="L116" s="59">
        <f>L47/[1]NatAcc!L$23</f>
        <v>1.0962966271825466E-2</v>
      </c>
      <c r="M116" s="59">
        <f>M47/[1]NatAcc!M$23</f>
        <v>1.2523646615257695E-2</v>
      </c>
      <c r="N116" s="59">
        <f>N47/[1]NatAcc!N$23</f>
        <v>9.7800496320756027E-3</v>
      </c>
      <c r="O116" s="59">
        <f>O47/[1]NatAcc!O$23</f>
        <v>5.6262558834900646E-2</v>
      </c>
      <c r="P116" s="59">
        <f>P47/[1]NatAcc!P$23</f>
        <v>4.3750629611405405E-2</v>
      </c>
      <c r="Q116" s="59">
        <f>Q47/[1]NatAcc!Q$23</f>
        <v>6.1489543581205258E-2</v>
      </c>
      <c r="R116" s="59">
        <f>R47/[1]NatAcc!R$23</f>
        <v>5.6481285628621647E-2</v>
      </c>
      <c r="S116" s="59">
        <f>S47/[1]NatAcc!S$23</f>
        <v>2.6364762804826945E-2</v>
      </c>
      <c r="T116" s="60">
        <f>T47/[1]NatAcc!T$23</f>
        <v>2.1818850879528184E-2</v>
      </c>
      <c r="U116" s="61">
        <f>U47/[1]NatAcc!U$23</f>
        <v>3.5508191801542383E-2</v>
      </c>
      <c r="V116" s="62">
        <f>V47/[1]NatAcc!V$23</f>
        <v>3.1700609649803688E-2</v>
      </c>
      <c r="W116" s="59">
        <f>W47/[1]NatAcc!W$23</f>
        <v>2.5745597509977333E-2</v>
      </c>
      <c r="X116" s="59">
        <f>X47/[1]NatAcc!X$23</f>
        <v>2.6072014763434796E-2</v>
      </c>
      <c r="Y116" s="59">
        <f>Y47/[1]NatAcc!Y$23</f>
        <v>2.3877108533731119E-2</v>
      </c>
      <c r="AA116" s="63">
        <v>0</v>
      </c>
      <c r="AB116" s="63">
        <v>0</v>
      </c>
      <c r="AC116" s="63" t="e">
        <v>#REF!</v>
      </c>
      <c r="AD116" s="63" t="e">
        <v>#REF!</v>
      </c>
      <c r="AE116" s="63" t="e">
        <v>#REF!</v>
      </c>
    </row>
    <row r="117" spans="1:31">
      <c r="A117" s="44" t="s">
        <v>35</v>
      </c>
      <c r="B117" s="59">
        <f>B48/[1]NatAcc!B$23</f>
        <v>0</v>
      </c>
      <c r="C117" s="59">
        <f>C48/[1]NatAcc!C$23</f>
        <v>-1.3183488231409243E-3</v>
      </c>
      <c r="D117" s="59">
        <f>D48/[1]NatAcc!D$23</f>
        <v>-5.027523225791709E-3</v>
      </c>
      <c r="E117" s="59">
        <f>E48/[1]NatAcc!E$23</f>
        <v>-6.2324491817354472E-3</v>
      </c>
      <c r="F117" s="59">
        <f>F48/[1]NatAcc!F$23</f>
        <v>-1.2295596843217238E-2</v>
      </c>
      <c r="G117" s="59">
        <f>G48/[1]NatAcc!G$23</f>
        <v>-8.1439566192995794E-3</v>
      </c>
      <c r="H117" s="59">
        <f>H48/[1]NatAcc!H$23</f>
        <v>-8.3907725292491214E-3</v>
      </c>
      <c r="I117" s="59">
        <f>I48/[1]NatAcc!I$23</f>
        <v>-5.2709043947360883E-3</v>
      </c>
      <c r="J117" s="59">
        <f>J48/[1]NatAcc!J$23</f>
        <v>-6.0366230632725769E-3</v>
      </c>
      <c r="K117" s="59">
        <f>K48/[1]NatAcc!K$23</f>
        <v>-1.5308985801883666E-2</v>
      </c>
      <c r="L117" s="59">
        <f>L48/[1]NatAcc!L$23</f>
        <v>-1.393174442235905E-2</v>
      </c>
      <c r="M117" s="59">
        <f>M48/[1]NatAcc!M$23</f>
        <v>-1.6997931480118147E-2</v>
      </c>
      <c r="N117" s="59">
        <f>N48/[1]NatAcc!N$23</f>
        <v>-7.7498949250562983E-3</v>
      </c>
      <c r="O117" s="59">
        <f>O48/[1]NatAcc!O$23</f>
        <v>-3.0721076665348283E-3</v>
      </c>
      <c r="P117" s="59">
        <f>P48/[1]NatAcc!P$23</f>
        <v>-7.3991181127455643E-3</v>
      </c>
      <c r="Q117" s="59">
        <f>Q48/[1]NatAcc!Q$23</f>
        <v>-5.9247862846962965E-3</v>
      </c>
      <c r="R117" s="59">
        <f>R48/[1]NatAcc!R$23</f>
        <v>-3.3970151577462193E-2</v>
      </c>
      <c r="S117" s="59">
        <f>S48/[1]NatAcc!S$23</f>
        <v>-3.638919243877662E-3</v>
      </c>
      <c r="T117" s="60">
        <f>T48/[1]NatAcc!T$23</f>
        <v>-1.6918454252749567E-2</v>
      </c>
      <c r="U117" s="61">
        <f>U48/[1]NatAcc!U$23</f>
        <v>-1.8233936330521765E-2</v>
      </c>
      <c r="V117" s="62">
        <f>V48/[1]NatAcc!V$23</f>
        <v>-1.1173680233000111E-2</v>
      </c>
      <c r="W117" s="59">
        <f>W48/[1]NatAcc!W$23</f>
        <v>-5.6354252327394834E-3</v>
      </c>
      <c r="X117" s="59">
        <f>X48/[1]NatAcc!X$23</f>
        <v>-1.0376661875847048E-2</v>
      </c>
      <c r="Y117" s="59">
        <f>Y48/[1]NatAcc!Y$23</f>
        <v>-1.002838558416707E-2</v>
      </c>
      <c r="AA117" s="63">
        <v>0</v>
      </c>
      <c r="AB117" s="63">
        <v>0</v>
      </c>
      <c r="AC117" s="63" t="e">
        <v>#REF!</v>
      </c>
      <c r="AD117" s="63" t="e">
        <v>#REF!</v>
      </c>
      <c r="AE117" s="63" t="e">
        <v>#REF!</v>
      </c>
    </row>
    <row r="118" spans="1:31">
      <c r="A118" s="36" t="s">
        <v>36</v>
      </c>
      <c r="B118" s="59">
        <f>B49/[1]NatAcc!B$23</f>
        <v>1.1213456147376852E-3</v>
      </c>
      <c r="C118" s="59">
        <f>C49/[1]NatAcc!C$23</f>
        <v>2.1972480385682295E-3</v>
      </c>
      <c r="D118" s="59">
        <f>D49/[1]NatAcc!D$23</f>
        <v>-1.5807059923886445E-3</v>
      </c>
      <c r="E118" s="59">
        <f>E49/[1]NatAcc!E$23</f>
        <v>2.7080290374313586E-3</v>
      </c>
      <c r="F118" s="59">
        <f>F49/[1]NatAcc!F$23</f>
        <v>-2.3991408474570057E-3</v>
      </c>
      <c r="G118" s="59">
        <f>G49/[1]NatAcc!G$23</f>
        <v>6.9501248955885077E-4</v>
      </c>
      <c r="H118" s="59">
        <f>H49/[1]NatAcc!H$23</f>
        <v>5.3940680545174976E-4</v>
      </c>
      <c r="I118" s="59">
        <f>I49/[1]NatAcc!I$23</f>
        <v>4.1577108457208561E-4</v>
      </c>
      <c r="J118" s="59">
        <f>J49/[1]NatAcc!J$23</f>
        <v>2.3586853290463936E-3</v>
      </c>
      <c r="K118" s="59">
        <f>K49/[1]NatAcc!K$23</f>
        <v>8.7639973965476133E-3</v>
      </c>
      <c r="L118" s="59">
        <f>L49/[1]NatAcc!L$23</f>
        <v>5.7912686820554083E-3</v>
      </c>
      <c r="M118" s="59">
        <f>M49/[1]NatAcc!M$23</f>
        <v>1.2565518234814915E-2</v>
      </c>
      <c r="N118" s="59">
        <f>N49/[1]NatAcc!N$23</f>
        <v>5.1275650994526759E-3</v>
      </c>
      <c r="O118" s="59">
        <f>O49/[1]NatAcc!O$23</f>
        <v>2.2556246322186731E-2</v>
      </c>
      <c r="P118" s="59">
        <f>P49/[1]NatAcc!P$23</f>
        <v>-2.0754615689435998E-2</v>
      </c>
      <c r="Q118" s="59">
        <f>Q49/[1]NatAcc!Q$23</f>
        <v>5.7367985281000372E-3</v>
      </c>
      <c r="R118" s="59">
        <f>R49/[1]NatAcc!R$23</f>
        <v>3.9326067045496581E-3</v>
      </c>
      <c r="S118" s="59">
        <f>S49/[1]NatAcc!S$23</f>
        <v>5.8137620754967262E-3</v>
      </c>
      <c r="T118" s="60">
        <f>T49/[1]NatAcc!T$23</f>
        <v>-1.21322921377088E-2</v>
      </c>
      <c r="U118" s="61">
        <f>U49/[1]NatAcc!U$23</f>
        <v>2.947591211324947E-3</v>
      </c>
      <c r="V118" s="62">
        <f>V49/[1]NatAcc!V$23</f>
        <v>1.0953973037407413E-2</v>
      </c>
      <c r="W118" s="59">
        <f>W49/[1]NatAcc!W$23</f>
        <v>0</v>
      </c>
      <c r="X118" s="59">
        <f>X49/[1]NatAcc!X$23</f>
        <v>-3.2590018454293494E-3</v>
      </c>
      <c r="Y118" s="59">
        <f>Y49/[1]NatAcc!Y$23</f>
        <v>7.1631325601193355E-4</v>
      </c>
      <c r="AA118" s="63">
        <v>0</v>
      </c>
      <c r="AB118" s="63">
        <v>0</v>
      </c>
      <c r="AC118" s="63" t="e">
        <v>#REF!</v>
      </c>
      <c r="AD118" s="63" t="e">
        <v>#REF!</v>
      </c>
      <c r="AE118" s="63" t="e">
        <v>#REF!</v>
      </c>
    </row>
    <row r="119" spans="1:31">
      <c r="A119" s="37" t="s">
        <v>30</v>
      </c>
      <c r="B119" s="59">
        <f>B50/[1]NatAcc!B$23</f>
        <v>1.1213456147376852E-3</v>
      </c>
      <c r="C119" s="59">
        <f>C50/[1]NatAcc!C$23</f>
        <v>7.9031413630510586E-3</v>
      </c>
      <c r="D119" s="59">
        <f>D50/[1]NatAcc!D$23</f>
        <v>-7.8787225377327519E-3</v>
      </c>
      <c r="E119" s="59">
        <f>E50/[1]NatAcc!E$23</f>
        <v>-1.1406865444953008E-3</v>
      </c>
      <c r="F119" s="59">
        <f>F50/[1]NatAcc!F$23</f>
        <v>-3.9273946257316356E-3</v>
      </c>
      <c r="G119" s="59">
        <f>G50/[1]NatAcc!G$23</f>
        <v>-4.0934332624628829E-4</v>
      </c>
      <c r="H119" s="59">
        <f>H50/[1]NatAcc!H$23</f>
        <v>1.0473258944638456E-3</v>
      </c>
      <c r="I119" s="59">
        <f>I50/[1]NatAcc!I$23</f>
        <v>-1.0260299630135642E-3</v>
      </c>
      <c r="J119" s="59">
        <f>J50/[1]NatAcc!J$23</f>
        <v>1.4793200311381143E-3</v>
      </c>
      <c r="K119" s="59">
        <f>K50/[1]NatAcc!K$23</f>
        <v>8.7610547936849536E-3</v>
      </c>
      <c r="L119" s="59">
        <f>L50/[1]NatAcc!L$23</f>
        <v>5.793263356766362E-3</v>
      </c>
      <c r="M119" s="59">
        <f>M50/[1]NatAcc!M$23</f>
        <v>1.2564465291277823E-2</v>
      </c>
      <c r="N119" s="59">
        <f>N50/[1]NatAcc!N$23</f>
        <v>3.5949591174475634E-4</v>
      </c>
      <c r="O119" s="59">
        <f>O50/[1]NatAcc!O$23</f>
        <v>2.6869237089845018E-2</v>
      </c>
      <c r="P119" s="59">
        <f>P50/[1]NatAcc!P$23</f>
        <v>-1.6444032722051877E-2</v>
      </c>
      <c r="Q119" s="59">
        <f>Q50/[1]NatAcc!Q$23</f>
        <v>1.0555370458705643E-2</v>
      </c>
      <c r="R119" s="59">
        <f>R50/[1]NatAcc!R$23</f>
        <v>-1.8217736714587192E-3</v>
      </c>
      <c r="S119" s="59">
        <f>S50/[1]NatAcc!S$23</f>
        <v>7.2419515382986443E-3</v>
      </c>
      <c r="T119" s="60">
        <f>T50/[1]NatAcc!T$23</f>
        <v>-1.7095972004401678E-2</v>
      </c>
      <c r="U119" s="61">
        <f>U50/[1]NatAcc!U$23</f>
        <v>-5.9980053718821594E-3</v>
      </c>
      <c r="V119" s="62">
        <f>V50/[1]NatAcc!V$23</f>
        <v>3.1386742227528402E-3</v>
      </c>
      <c r="W119" s="59">
        <f>W50/[1]NatAcc!W$23</f>
        <v>0</v>
      </c>
      <c r="X119" s="59">
        <f>X50/[1]NatAcc!X$23</f>
        <v>-3.2590018454293494E-3</v>
      </c>
      <c r="Y119" s="59">
        <f>Y50/[1]NatAcc!Y$23</f>
        <v>0</v>
      </c>
      <c r="AA119" s="63">
        <v>0</v>
      </c>
      <c r="AB119" s="63">
        <v>0</v>
      </c>
      <c r="AC119" s="63" t="e">
        <v>#REF!</v>
      </c>
      <c r="AD119" s="63" t="e">
        <v>#REF!</v>
      </c>
      <c r="AE119" s="63" t="e">
        <v>#REF!</v>
      </c>
    </row>
    <row r="120" spans="1:31">
      <c r="A120" s="37" t="s">
        <v>37</v>
      </c>
      <c r="B120" s="59">
        <f>B51/[1]NatAcc!B$23</f>
        <v>0</v>
      </c>
      <c r="C120" s="59">
        <f>C51/[1]NatAcc!C$23</f>
        <v>-5.7058933244828287E-3</v>
      </c>
      <c r="D120" s="59">
        <f>D51/[1]NatAcc!D$23</f>
        <v>6.2980165453441076E-3</v>
      </c>
      <c r="E120" s="59">
        <f>E51/[1]NatAcc!E$23</f>
        <v>3.8487155819266592E-3</v>
      </c>
      <c r="F120" s="59">
        <f>F51/[1]NatAcc!F$23</f>
        <v>1.5282537782746295E-3</v>
      </c>
      <c r="G120" s="59">
        <f>G51/[1]NatAcc!G$23</f>
        <v>1.1043558158051389E-3</v>
      </c>
      <c r="H120" s="59">
        <f>H51/[1]NatAcc!H$23</f>
        <v>-5.0791908901209599E-4</v>
      </c>
      <c r="I120" s="59">
        <f>I51/[1]NatAcc!I$23</f>
        <v>1.4418010475856498E-3</v>
      </c>
      <c r="J120" s="59">
        <f>J51/[1]NatAcc!J$23</f>
        <v>8.7936529790827922E-4</v>
      </c>
      <c r="K120" s="59">
        <f>K51/[1]NatAcc!K$23</f>
        <v>2.9426028626597404E-6</v>
      </c>
      <c r="L120" s="59">
        <f>L51/[1]NatAcc!L$23</f>
        <v>-1.9946747109543026E-6</v>
      </c>
      <c r="M120" s="59">
        <f>M51/[1]NatAcc!M$23</f>
        <v>1.0529435370916858E-6</v>
      </c>
      <c r="N120" s="59">
        <f>N51/[1]NatAcc!N$23</f>
        <v>4.7680691877079193E-3</v>
      </c>
      <c r="O120" s="59">
        <f>O51/[1]NatAcc!O$23</f>
        <v>-4.3129907676582868E-3</v>
      </c>
      <c r="P120" s="59">
        <f>P51/[1]NatAcc!P$23</f>
        <v>-4.3105829673841202E-3</v>
      </c>
      <c r="Q120" s="59">
        <f>Q51/[1]NatAcc!Q$23</f>
        <v>-4.8185719306056054E-3</v>
      </c>
      <c r="R120" s="59">
        <f>R51/[1]NatAcc!R$23</f>
        <v>5.7543803760083771E-3</v>
      </c>
      <c r="S120" s="59">
        <f>S51/[1]NatAcc!S$23</f>
        <v>-1.4281894628019173E-3</v>
      </c>
      <c r="T120" s="60">
        <f>T51/[1]NatAcc!T$23</f>
        <v>4.9636798666928784E-3</v>
      </c>
      <c r="U120" s="61">
        <f>U51/[1]NatAcc!U$23</f>
        <v>8.945596583207106E-3</v>
      </c>
      <c r="V120" s="62">
        <f>V51/[1]NatAcc!V$23</f>
        <v>7.815298814654573E-3</v>
      </c>
      <c r="W120" s="59">
        <f>W51/[1]NatAcc!W$23</f>
        <v>0</v>
      </c>
      <c r="X120" s="59">
        <f>X51/[1]NatAcc!X$23</f>
        <v>0</v>
      </c>
      <c r="Y120" s="59">
        <f>Y51/[1]NatAcc!Y$23</f>
        <v>7.1631325601193355E-4</v>
      </c>
      <c r="AA120" s="63">
        <v>0</v>
      </c>
      <c r="AB120" s="63">
        <v>0</v>
      </c>
      <c r="AC120" s="63" t="e">
        <v>#REF!</v>
      </c>
      <c r="AD120" s="63" t="e">
        <v>#REF!</v>
      </c>
      <c r="AE120" s="63" t="e">
        <v>#REF!</v>
      </c>
    </row>
    <row r="121" spans="1:31" ht="13.5">
      <c r="A121" s="13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60"/>
      <c r="U121" s="61"/>
      <c r="V121" s="62"/>
      <c r="W121" s="59"/>
      <c r="X121" s="59"/>
      <c r="Y121" s="59"/>
      <c r="AA121" s="63"/>
      <c r="AB121" s="63"/>
      <c r="AC121" s="63"/>
      <c r="AD121" s="63"/>
      <c r="AE121" s="63"/>
    </row>
    <row r="122" spans="1:31" hidden="1">
      <c r="A122" s="72" t="s">
        <v>38</v>
      </c>
      <c r="B122" s="73">
        <f>B53/[1]NatAcc!B$23</f>
        <v>-6.7582659088115259E-18</v>
      </c>
      <c r="C122" s="73">
        <f>C53/[1]NatAcc!C$23</f>
        <v>0</v>
      </c>
      <c r="D122" s="73">
        <f>D53/[1]NatAcc!D$23</f>
        <v>-2.4959092450316052E-17</v>
      </c>
      <c r="E122" s="73">
        <f>E53/[1]NatAcc!E$23</f>
        <v>2.2637298362050366E-17</v>
      </c>
      <c r="F122" s="73">
        <f>F53/[1]NatAcc!F$23</f>
        <v>2.0055201190893149E-17</v>
      </c>
      <c r="G122" s="73">
        <f>G53/[1]NatAcc!G$23</f>
        <v>0</v>
      </c>
      <c r="H122" s="73">
        <f>H53/[1]NatAcc!H$23</f>
        <v>0</v>
      </c>
      <c r="I122" s="73">
        <f>I53/[1]NatAcc!I$23</f>
        <v>0</v>
      </c>
      <c r="J122" s="73">
        <f>J53/[1]NatAcc!J$23</f>
        <v>-2.6549651112836976E-17</v>
      </c>
      <c r="K122" s="73">
        <f>K53/[1]NatAcc!K$23</f>
        <v>0</v>
      </c>
      <c r="L122" s="73">
        <f>L53/[1]NatAcc!L$23</f>
        <v>0</v>
      </c>
      <c r="M122" s="73">
        <f>M53/[1]NatAcc!M$23</f>
        <v>-3.2976810201080894E-17</v>
      </c>
      <c r="N122" s="73">
        <f>N53/[1]NatAcc!N$23</f>
        <v>0</v>
      </c>
      <c r="O122" s="73">
        <f>O53/[1]NatAcc!O$23</f>
        <v>4.7680301126099319E-17</v>
      </c>
      <c r="P122" s="73">
        <f>P53/[1]NatAcc!P$23</f>
        <v>1.0113388165876218E-16</v>
      </c>
      <c r="Q122" s="73">
        <f>Q53/[1]NatAcc!Q$23</f>
        <v>-3.33311974331581E-11</v>
      </c>
      <c r="R122" s="73">
        <f>R53/[1]NatAcc!R$23</f>
        <v>1.6430895356090528E-12</v>
      </c>
      <c r="S122" s="73">
        <f>S53/[1]NatAcc!S$23</f>
        <v>3.4756939965119676E-17</v>
      </c>
      <c r="T122" s="74">
        <f>T53/[1]NatAcc!T$23</f>
        <v>0</v>
      </c>
      <c r="U122" s="75">
        <f>U53/[1]NatAcc!U$23</f>
        <v>0</v>
      </c>
      <c r="V122" s="76">
        <f>V53/[1]NatAcc!V$23</f>
        <v>0</v>
      </c>
      <c r="W122" s="73">
        <f>W53/[1]NatAcc!W$23</f>
        <v>0</v>
      </c>
      <c r="X122" s="73">
        <f>X53/[1]NatAcc!X$23</f>
        <v>0</v>
      </c>
      <c r="Y122" s="73">
        <f>Y53/[1]NatAcc!Y$23</f>
        <v>0</v>
      </c>
      <c r="AA122" s="63">
        <v>0</v>
      </c>
      <c r="AB122" s="63">
        <v>6.3208676036726314E-18</v>
      </c>
      <c r="AC122" s="63" t="e">
        <v>#REF!</v>
      </c>
      <c r="AD122" s="63" t="e">
        <v>#REF!</v>
      </c>
      <c r="AE122" s="63" t="e">
        <v>#REF!</v>
      </c>
    </row>
    <row r="123" spans="1:31" hidden="1">
      <c r="A123" s="7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AA123" s="65"/>
      <c r="AB123" s="65"/>
      <c r="AC123" s="65"/>
      <c r="AD123" s="65"/>
      <c r="AE123" s="65"/>
    </row>
    <row r="124" spans="1:31" hidden="1">
      <c r="A124" s="48" t="s">
        <v>40</v>
      </c>
      <c r="B124" s="59">
        <f>B57/[1]NatAcc!B$23</f>
        <v>-6.1513816579895873E-2</v>
      </c>
      <c r="C124" s="59">
        <f>C57/[1]NatAcc!C$23</f>
        <v>-6.7210715502570531E-2</v>
      </c>
      <c r="D124" s="59">
        <f>D57/[1]NatAcc!D$23</f>
        <v>-7.95272460567015E-2</v>
      </c>
      <c r="E124" s="59">
        <f>E57/[1]NatAcc!E$23</f>
        <v>-6.239784140783379E-2</v>
      </c>
      <c r="F124" s="59">
        <f>F57/[1]NatAcc!F$23</f>
        <v>-7.0500352494407739E-2</v>
      </c>
      <c r="G124" s="59">
        <f>G57/[1]NatAcc!G$23</f>
        <v>-3.04622038629727E-2</v>
      </c>
      <c r="H124" s="59">
        <f>H57/[1]NatAcc!H$23</f>
        <v>-1.4744685027023004E-2</v>
      </c>
      <c r="I124" s="59">
        <f>I57/[1]NatAcc!I$23</f>
        <v>-1.3725520113339086E-2</v>
      </c>
      <c r="J124" s="59">
        <f>J57/[1]NatAcc!J$23</f>
        <v>-1.5410468541606267E-2</v>
      </c>
      <c r="K124" s="59">
        <f>K57/[1]NatAcc!K$23</f>
        <v>2.3540008593662377E-2</v>
      </c>
      <c r="L124" s="59">
        <f>L57/[1]NatAcc!L$23</f>
        <v>-1.7864299827558567E-2</v>
      </c>
      <c r="M124" s="59">
        <f>M57/[1]NatAcc!M$23</f>
        <v>-3.0453592227489688E-2</v>
      </c>
      <c r="N124" s="59">
        <f>N57/[1]NatAcc!N$23</f>
        <v>-4.7415192520765773E-2</v>
      </c>
      <c r="O124" s="59">
        <f>O57/[1]NatAcc!O$23</f>
        <v>-6.4306811573402928E-2</v>
      </c>
      <c r="P124" s="59">
        <f>P57/[1]NatAcc!P$23</f>
        <v>-8.0630038457952441E-2</v>
      </c>
      <c r="Q124" s="59">
        <f>Q57/[1]NatAcc!Q$23</f>
        <v>-6.5389561834286625E-2</v>
      </c>
      <c r="R124" s="59">
        <f>R57/[1]NatAcc!R$23</f>
        <v>-3.5087003342606858E-2</v>
      </c>
      <c r="S124" s="59">
        <f>S57/[1]NatAcc!S$23</f>
        <v>-2.7796598278132287E-2</v>
      </c>
      <c r="T124" s="60">
        <f>T57/[1]NatAcc!T$23</f>
        <v>-2.460432796156601E-2</v>
      </c>
      <c r="U124" s="61">
        <f>U57/[1]NatAcc!U$23</f>
        <v>-3.667351855950806E-2</v>
      </c>
      <c r="V124" s="62">
        <f>V57/[1]NatAcc!V$23</f>
        <v>-2.9566311178331757E-2</v>
      </c>
      <c r="W124" s="59">
        <f>W57/[1]NatAcc!W$23</f>
        <v>-2.7118696043842792E-2</v>
      </c>
      <c r="X124" s="59">
        <f>X57/[1]NatAcc!X$23</f>
        <v>-2.5341998350058622E-2</v>
      </c>
      <c r="Y124" s="59">
        <f>Y57/[1]NatAcc!Y$23</f>
        <v>-1.8504759113641616E-2</v>
      </c>
      <c r="AA124" s="63">
        <v>0</v>
      </c>
      <c r="AB124" s="63">
        <v>0</v>
      </c>
      <c r="AC124" s="63" t="e">
        <v>#REF!</v>
      </c>
      <c r="AD124" s="63" t="e">
        <v>#REF!</v>
      </c>
      <c r="AE124" s="63" t="e">
        <v>#REF!</v>
      </c>
    </row>
    <row r="125" spans="1:31" hidden="1">
      <c r="A125" s="48" t="s">
        <v>44</v>
      </c>
      <c r="B125" s="59">
        <f>B61/[1]NatAcc!B$23</f>
        <v>-5.0780937124549459E-2</v>
      </c>
      <c r="C125" s="59">
        <f>C61/[1]NatAcc!C$23</f>
        <v>-6.5168567325548307E-2</v>
      </c>
      <c r="D125" s="59">
        <f>D61/[1]NatAcc!D$23</f>
        <v>-7.3292239086724026E-2</v>
      </c>
      <c r="E125" s="59">
        <f>E61/[1]NatAcc!E$23</f>
        <v>-4.9654175349333196E-2</v>
      </c>
      <c r="F125" s="59">
        <f>F61/[1]NatAcc!F$23</f>
        <v>-5.3582881371530652E-2</v>
      </c>
      <c r="G125" s="59">
        <f>G61/[1]NatAcc!G$23</f>
        <v>-1.6561954071795462E-2</v>
      </c>
      <c r="H125" s="59">
        <f>H61/[1]NatAcc!H$23</f>
        <v>-1.2841777685568292E-2</v>
      </c>
      <c r="I125" s="59">
        <f>I61/[1]NatAcc!I$23</f>
        <v>-1.7722287313418864E-2</v>
      </c>
      <c r="J125" s="59">
        <f>J61/[1]NatAcc!J$23</f>
        <v>-1.829460357266794E-2</v>
      </c>
      <c r="K125" s="59">
        <f>K61/[1]NatAcc!K$23</f>
        <v>-2.8028472941533994E-3</v>
      </c>
      <c r="L125" s="59">
        <f>L61/[1]NatAcc!L$23</f>
        <v>-2.6219904419350185E-2</v>
      </c>
      <c r="M125" s="59">
        <f>M61/[1]NatAcc!M$23</f>
        <v>-3.3584155800795989E-2</v>
      </c>
      <c r="N125" s="59">
        <f>N61/[1]NatAcc!N$23</f>
        <v>-4.8003643160481509E-2</v>
      </c>
      <c r="O125" s="59">
        <f>O61/[1]NatAcc!O$23</f>
        <v>-6.5481132592692698E-2</v>
      </c>
      <c r="P125" s="59">
        <f>P61/[1]NatAcc!P$23</f>
        <v>-9.164418835764189E-2</v>
      </c>
      <c r="Q125" s="59">
        <f>Q61/[1]NatAcc!Q$23</f>
        <v>-6.6681541268215516E-2</v>
      </c>
      <c r="R125" s="59">
        <f>R61/[1]NatAcc!R$23</f>
        <v>-3.6057382723527383E-2</v>
      </c>
      <c r="S125" s="59">
        <f>S61/[1]NatAcc!S$23</f>
        <v>-2.8125241604785974E-2</v>
      </c>
      <c r="T125" s="60">
        <f>T61/[1]NatAcc!T$23</f>
        <v>-2.6288632342195681E-2</v>
      </c>
      <c r="U125" s="61">
        <f>U61/[1]NatAcc!U$23</f>
        <v>-3.7119084672847878E-2</v>
      </c>
      <c r="V125" s="62">
        <f>V61/[1]NatAcc!V$23</f>
        <v>-3.0759007382977835E-2</v>
      </c>
      <c r="W125" s="59">
        <f>W61/[1]NatAcc!W$23</f>
        <v>-2.8262944822064009E-2</v>
      </c>
      <c r="X125" s="59">
        <f>X61/[1]NatAcc!X$23</f>
        <v>-2.6384878940596011E-2</v>
      </c>
      <c r="Y125" s="59">
        <f>Y61/[1]NatAcc!Y$23</f>
        <v>-1.9459843454990862E-2</v>
      </c>
      <c r="AA125" s="63">
        <v>0</v>
      </c>
      <c r="AB125" s="63">
        <v>0</v>
      </c>
      <c r="AC125" s="63" t="e">
        <v>#REF!</v>
      </c>
      <c r="AD125" s="63" t="e">
        <v>#REF!</v>
      </c>
      <c r="AE125" s="63" t="e">
        <v>#REF!</v>
      </c>
    </row>
    <row r="126" spans="1:31" hidden="1">
      <c r="A126" s="48" t="s">
        <v>45</v>
      </c>
      <c r="B126" s="59">
        <f>B62/[1]NatAcc!B$23</f>
        <v>-3.9647577092511016E-2</v>
      </c>
      <c r="C126" s="59">
        <f>C62/[1]NatAcc!C$23</f>
        <v>-5.2321128794155382E-2</v>
      </c>
      <c r="D126" s="59">
        <f>D62/[1]NatAcc!D$23</f>
        <v>-6.0844179396663318E-2</v>
      </c>
      <c r="E126" s="59">
        <f>E62/[1]NatAcc!E$23</f>
        <v>-3.688145771461486E-2</v>
      </c>
      <c r="F126" s="59">
        <f>F62/[1]NatAcc!F$23</f>
        <v>-4.3968694880918667E-2</v>
      </c>
      <c r="G126" s="59">
        <f>G62/[1]NatAcc!G$23</f>
        <v>-2.3575616671304687E-3</v>
      </c>
      <c r="H126" s="59">
        <f>H62/[1]NatAcc!H$23</f>
        <v>2.8567433922394962E-3</v>
      </c>
      <c r="I126" s="59">
        <f>I62/[1]NatAcc!I$23</f>
        <v>5.9498405662482927E-3</v>
      </c>
      <c r="J126" s="59">
        <f>J62/[1]NatAcc!J$23</f>
        <v>4.2763802938997411E-3</v>
      </c>
      <c r="K126" s="59">
        <f>K62/[1]NatAcc!K$23</f>
        <v>3.7882920032210415E-2</v>
      </c>
      <c r="L126" s="59">
        <f>L62/[1]NatAcc!L$23</f>
        <v>-7.5295098020778878E-3</v>
      </c>
      <c r="M126" s="59">
        <f>M62/[1]NatAcc!M$23</f>
        <v>-2.2940854593785594E-2</v>
      </c>
      <c r="N126" s="59">
        <f>N62/[1]NatAcc!N$23</f>
        <v>-4.1680152586096163E-2</v>
      </c>
      <c r="O126" s="59">
        <f>O62/[1]NatAcc!O$23</f>
        <v>-5.7989593590170044E-2</v>
      </c>
      <c r="P126" s="59">
        <f>P62/[1]NatAcc!P$23</f>
        <v>-7.1112760736916109E-2</v>
      </c>
      <c r="Q126" s="59">
        <f>Q62/[1]NatAcc!Q$23</f>
        <v>-5.5458675140654098E-2</v>
      </c>
      <c r="R126" s="59">
        <f>R62/[1]NatAcc!R$23</f>
        <v>-2.3258945039059273E-2</v>
      </c>
      <c r="S126" s="59">
        <f>S62/[1]NatAcc!S$23</f>
        <v>-1.8107019272789505E-2</v>
      </c>
      <c r="T126" s="60">
        <f>T62/[1]NatAcc!T$23</f>
        <v>-1.5757944090486455E-2</v>
      </c>
      <c r="U126" s="61">
        <f>U62/[1]NatAcc!U$23</f>
        <v>-2.6048480472173948E-2</v>
      </c>
      <c r="V126" s="62">
        <f>V62/[1]NatAcc!V$23</f>
        <v>-1.8455404429786701E-2</v>
      </c>
      <c r="W126" s="59">
        <f>W62/[1]NatAcc!W$23</f>
        <v>-1.624833265074125E-2</v>
      </c>
      <c r="X126" s="59">
        <f>X62/[1]NatAcc!X$23</f>
        <v>-1.5304272666136225E-2</v>
      </c>
      <c r="Y126" s="59">
        <f>Y62/[1]NatAcc!Y$23</f>
        <v>-8.9539157001491693E-3</v>
      </c>
      <c r="AA126" s="63">
        <v>0</v>
      </c>
      <c r="AB126" s="63">
        <v>0</v>
      </c>
      <c r="AC126" s="63" t="e">
        <v>#REF!</v>
      </c>
      <c r="AD126" s="63" t="e">
        <v>#REF!</v>
      </c>
      <c r="AE126" s="63" t="e">
        <v>#REF!</v>
      </c>
    </row>
    <row r="127" spans="1:31" hidden="1">
      <c r="A127" s="78" t="s">
        <v>46</v>
      </c>
      <c r="B127" s="73">
        <f>B63/[1]NatAcc!B$23</f>
        <v>-2.8914697637164592E-2</v>
      </c>
      <c r="C127" s="73">
        <f>C63/[1]NatAcc!C$23</f>
        <v>-5.0278980617133165E-2</v>
      </c>
      <c r="D127" s="73">
        <f>D63/[1]NatAcc!D$23</f>
        <v>-5.4609172426685837E-2</v>
      </c>
      <c r="E127" s="73">
        <f>E63/[1]NatAcc!E$23</f>
        <v>-2.4137791656114262E-2</v>
      </c>
      <c r="F127" s="73">
        <f>F63/[1]NatAcc!F$23</f>
        <v>-2.705122375804158E-2</v>
      </c>
      <c r="G127" s="73">
        <f>G63/[1]NatAcc!G$23</f>
        <v>1.1542688124046772E-2</v>
      </c>
      <c r="H127" s="73">
        <f>H63/[1]NatAcc!H$23</f>
        <v>4.7596507336942085E-3</v>
      </c>
      <c r="I127" s="73">
        <f>I63/[1]NatAcc!I$23</f>
        <v>1.9530733661685135E-3</v>
      </c>
      <c r="J127" s="73">
        <f>J63/[1]NatAcc!J$23</f>
        <v>1.3922452628380674E-3</v>
      </c>
      <c r="K127" s="73">
        <f>K63/[1]NatAcc!K$23</f>
        <v>1.1540064144394641E-2</v>
      </c>
      <c r="L127" s="73">
        <f>L63/[1]NatAcc!L$23</f>
        <v>-1.5885114393869509E-2</v>
      </c>
      <c r="M127" s="73">
        <f>M63/[1]NatAcc!M$23</f>
        <v>-2.6071418167091891E-2</v>
      </c>
      <c r="N127" s="73">
        <f>N63/[1]NatAcc!N$23</f>
        <v>-4.2268603225811906E-2</v>
      </c>
      <c r="O127" s="73">
        <f>O63/[1]NatAcc!O$23</f>
        <v>-5.9163914609459814E-2</v>
      </c>
      <c r="P127" s="73">
        <f>P63/[1]NatAcc!P$23</f>
        <v>-8.2126910636605571E-2</v>
      </c>
      <c r="Q127" s="73">
        <f>Q63/[1]NatAcc!Q$23</f>
        <v>-5.675065457458299E-2</v>
      </c>
      <c r="R127" s="73">
        <f>R63/[1]NatAcc!R$23</f>
        <v>-2.4229324419979797E-2</v>
      </c>
      <c r="S127" s="73">
        <f>S63/[1]NatAcc!S$23</f>
        <v>-1.8435662599443188E-2</v>
      </c>
      <c r="T127" s="74">
        <f>T63/[1]NatAcc!T$23</f>
        <v>-1.7442248471116122E-2</v>
      </c>
      <c r="U127" s="75">
        <f>U63/[1]NatAcc!U$23</f>
        <v>-2.6494046585513766E-2</v>
      </c>
      <c r="V127" s="76">
        <f>V63/[1]NatAcc!V$23</f>
        <v>-1.9648100634432779E-2</v>
      </c>
      <c r="W127" s="73">
        <f>W63/[1]NatAcc!W$23</f>
        <v>-1.7392581428962467E-2</v>
      </c>
      <c r="X127" s="73">
        <f>X63/[1]NatAcc!X$23</f>
        <v>-1.6347153256673616E-2</v>
      </c>
      <c r="Y127" s="73">
        <f>Y63/[1]NatAcc!Y$23</f>
        <v>-9.9090000414984135E-3</v>
      </c>
      <c r="AA127" s="63">
        <v>0</v>
      </c>
      <c r="AB127" s="63">
        <v>0</v>
      </c>
      <c r="AC127" s="63" t="e">
        <v>#REF!</v>
      </c>
      <c r="AD127" s="63" t="e">
        <v>#REF!</v>
      </c>
      <c r="AE127" s="63" t="e">
        <v>#REF!</v>
      </c>
    </row>
    <row r="130" spans="16:25">
      <c r="P130" s="2"/>
      <c r="U130" s="79"/>
      <c r="V130" s="79"/>
      <c r="W130" s="79"/>
      <c r="X130" s="79"/>
      <c r="Y130" s="79"/>
    </row>
    <row r="131" spans="16:25">
      <c r="P131" s="80"/>
      <c r="Q131" s="81"/>
      <c r="R131" s="81"/>
      <c r="S131" s="81"/>
      <c r="T131" s="81"/>
      <c r="U131" s="81"/>
      <c r="V131" s="81"/>
      <c r="W131" s="81"/>
      <c r="X131" s="81"/>
      <c r="Y131" s="81"/>
    </row>
    <row r="132" spans="16:25">
      <c r="P132" s="81"/>
      <c r="Q132" s="81"/>
      <c r="R132" s="82"/>
      <c r="S132" s="82"/>
      <c r="T132" s="82"/>
      <c r="U132" s="82"/>
      <c r="V132" s="82"/>
      <c r="W132" s="82"/>
      <c r="X132" s="82"/>
      <c r="Y132" s="82"/>
    </row>
    <row r="133" spans="16:25">
      <c r="R133" s="2"/>
      <c r="S133" s="2"/>
      <c r="T133" s="2"/>
      <c r="U133" s="2"/>
      <c r="V133" s="2"/>
      <c r="W133" s="2"/>
      <c r="X133" s="2"/>
      <c r="Y133" s="2"/>
    </row>
    <row r="134" spans="16:25">
      <c r="R134" s="2"/>
      <c r="S134" s="2"/>
      <c r="T134" s="2"/>
      <c r="U134" s="2"/>
      <c r="V134" s="2"/>
      <c r="W134" s="2"/>
      <c r="X134" s="2"/>
      <c r="Y134" s="2"/>
    </row>
    <row r="135" spans="16:25">
      <c r="P135" s="2"/>
      <c r="R135" s="2"/>
      <c r="S135" s="2"/>
      <c r="T135" s="2"/>
      <c r="U135" s="2"/>
      <c r="V135" s="2"/>
      <c r="W135" s="2"/>
      <c r="X135" s="2"/>
      <c r="Y135" s="2"/>
    </row>
    <row r="136" spans="16:25">
      <c r="R136" s="2"/>
      <c r="S136" s="2"/>
      <c r="T136" s="2"/>
      <c r="U136" s="2"/>
      <c r="V136" s="2"/>
      <c r="W136" s="2"/>
      <c r="X136" s="2"/>
      <c r="Y136" s="2"/>
    </row>
    <row r="137" spans="16:25">
      <c r="P137" s="2"/>
    </row>
  </sheetData>
  <pageMargins left="0.51181102362204722" right="0.51181102362204722" top="0.78740157480314965" bottom="0.43307086614173229" header="0.47244094488188981" footer="0.31496062992125984"/>
  <pageSetup paperSize="9" scale="73" fitToHeight="2" orientation="portrait" r:id="rId1"/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</vt:lpstr>
      <vt:lpstr>Budget!Print_Area</vt:lpstr>
      <vt:lpstr>Budget!Print_Titles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2015-02-13T14:01:04Z</dcterms:created>
  <dcterms:modified xsi:type="dcterms:W3CDTF">2015-02-13T14:01:04Z</dcterms:modified>
</cp:coreProperties>
</file>