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Sheet3" sheetId="1" r:id="rId1"/>
  </sheets>
  <externalReferences>
    <externalReference r:id="rId4"/>
    <externalReference r:id="rId5"/>
  </externalReferences>
  <definedNames>
    <definedName name="_xlnm.Print_Area" localSheetId="0">'Sheet3'!$B$1:$Y$87</definedName>
    <definedName name="_xlnm.Print_Titles" localSheetId="0">'Sheet3'!$C:$C</definedName>
  </definedNames>
  <calcPr fullCalcOnLoad="1"/>
</workbook>
</file>

<file path=xl/sharedStrings.xml><?xml version="1.0" encoding="utf-8"?>
<sst xmlns="http://schemas.openxmlformats.org/spreadsheetml/2006/main" count="79" uniqueCount="59">
  <si>
    <t>kodi</t>
  </si>
  <si>
    <t>2m</t>
  </si>
  <si>
    <t>(მლნ.  ლარი. )</t>
  </si>
  <si>
    <t>შემოსავლები</t>
  </si>
  <si>
    <t>გადასახადები</t>
  </si>
  <si>
    <t xml:space="preserve">   გადასახადები  შემოსავალზე, მოგებაზე და კაპიტალის    ღირებულების  ნაზრდზე </t>
  </si>
  <si>
    <t xml:space="preserve">  გდასახადები  საქონელსა და მომსახურებაზე</t>
  </si>
  <si>
    <t>სხვა  გადასახადები</t>
  </si>
  <si>
    <t>სოციალური  შენატანები</t>
  </si>
  <si>
    <t xml:space="preserve">  გადასახადები   ხელფასზე  და  სამუშაო  ძალაზე    </t>
  </si>
  <si>
    <t xml:space="preserve">  გადასახადები  ქონებაზე</t>
  </si>
  <si>
    <t xml:space="preserve">   გადასახადები  საგარეო  ვაჭრობასა  და საგარეო-ეკონომიკურ ოპერაციებზე</t>
  </si>
  <si>
    <t xml:space="preserve">გრანტები </t>
  </si>
  <si>
    <t>სხვა  შენატანები</t>
  </si>
  <si>
    <t>ხარჯები</t>
  </si>
  <si>
    <t>შრომის  ანაზღაურება</t>
  </si>
  <si>
    <t>საქაონელი და მომსახურება</t>
  </si>
  <si>
    <t xml:space="preserve">   პროცენტი</t>
  </si>
  <si>
    <t xml:space="preserve">    სუბსიდიები</t>
  </si>
  <si>
    <t xml:space="preserve">    გრანტები</t>
  </si>
  <si>
    <t xml:space="preserve">     სოციალური  უზრუნველყოფა </t>
  </si>
  <si>
    <t xml:space="preserve">      სხვა  ხარჯები</t>
  </si>
  <si>
    <t xml:space="preserve">    ძირითადი კაპიტალის მოხმარება</t>
  </si>
  <si>
    <t xml:space="preserve">     ბიუჯეტის საოპერაციო სალდო  (1-2)</t>
  </si>
  <si>
    <t xml:space="preserve">    არაფინანსური აქტივების ცვლილება</t>
  </si>
  <si>
    <t xml:space="preserve">    ბიუჯეტის მთლიანი სალდო  [1-2-31]-პროფიციტი (+), დეფიციტიi (-) </t>
  </si>
  <si>
    <t xml:space="preserve">    ფინანსური  აქტივების ცვლილება</t>
  </si>
  <si>
    <t xml:space="preserve">     ვალუტა და დეპოზიტები (3212+3222)</t>
  </si>
  <si>
    <t xml:space="preserve">      ფასიანი ქაღალდები,  გარდა  აქციებისა   (3213+3223)</t>
  </si>
  <si>
    <t xml:space="preserve">       სესხები  (3214+3224)</t>
  </si>
  <si>
    <t xml:space="preserve">       აქციები და სხვა კაპიტალი   (3215+3225)</t>
  </si>
  <si>
    <t xml:space="preserve">        სადაზღვევო  ტექნიკური  რეზერვებიi (3216+3226)</t>
  </si>
  <si>
    <t xml:space="preserve">        წარმოებული  ფინანსური  ინსტრუმენტები  (3217+3227)</t>
  </si>
  <si>
    <t xml:space="preserve">       სხვა დებიტორული დავალიანება   (3218+3228)</t>
  </si>
  <si>
    <t xml:space="preserve">           საშინაო</t>
  </si>
  <si>
    <t xml:space="preserve">     ვალუტა და დეპოზიტები </t>
  </si>
  <si>
    <t xml:space="preserve">      ფასიანი ქაღალდები,  გარდა  აქციებისა   </t>
  </si>
  <si>
    <t xml:space="preserve">       სესხები  </t>
  </si>
  <si>
    <t xml:space="preserve">       აქციები და სხვა კაპიტალი   </t>
  </si>
  <si>
    <t xml:space="preserve">        სადაზღვევო  ტექნიკური  რეზერვები</t>
  </si>
  <si>
    <t xml:space="preserve">        წარმოებული  ფინანსური  ინსტრუმენტები  </t>
  </si>
  <si>
    <t xml:space="preserve">       სხვა დებიტორული დავალიანება </t>
  </si>
  <si>
    <t xml:space="preserve">        საგარეო</t>
  </si>
  <si>
    <t xml:space="preserve">    მონეტარული  ოქრო და ნასესხობის სპეციალური უფლება</t>
  </si>
  <si>
    <t xml:space="preserve">     ვალდებულებების ცვლილება</t>
  </si>
  <si>
    <t xml:space="preserve">       ვალუტა და დეპოზიტებიi (3312+3322)</t>
  </si>
  <si>
    <t xml:space="preserve">      ფასიანი ქაღალდები, გარდა  აქციებისა    (3313+3323)</t>
  </si>
  <si>
    <t xml:space="preserve">       სესხები(3314+3324)</t>
  </si>
  <si>
    <t xml:space="preserve">     აქციები და სხვა კაპიტალი  (3315+3325)</t>
  </si>
  <si>
    <t xml:space="preserve">         ასდაზღვევო  ტექნიკური  რეზერვებიi (3316+3326)</t>
  </si>
  <si>
    <t xml:space="preserve">         წარმოებული  ფინანსური  ინსტრუმენტებიi(3317+3327)</t>
  </si>
  <si>
    <t xml:space="preserve">         სხვა  კრედიტორული  დავალიანება(3318+3328)</t>
  </si>
  <si>
    <t>საშინაო</t>
  </si>
  <si>
    <t xml:space="preserve">       სხვა კრედიტორული დავალიანება </t>
  </si>
  <si>
    <t xml:space="preserve">       საგარეო</t>
  </si>
  <si>
    <t>სტატისტიკური  ცდომილება</t>
  </si>
  <si>
    <t xml:space="preserve">   მემორანდუმის მუხლი: მთლიანი ხარჯები(2+31)</t>
  </si>
  <si>
    <t>ცხრილები  შედგენილია  საქართველოს  საბიუჯეტო  კლასიფიკაციისა  და  სახელმწიფო ფინანსების  სტატისტიკის  მეთოდოლოგიით(GFSM 2001)გათვალისწინებული  სტანდარტებისა  მოთხოვნების  შესაბამისად</t>
  </si>
  <si>
    <t>ცხრილი1. საქართველოს  ნაერთი ბიუჯეტის  წლიური  მონაცემები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</si>
</sst>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"/>
    <numFmt numFmtId="173" formatCode="0.0"/>
    <numFmt numFmtId="174" formatCode="[$-409]mmmm\ d\,\ yyyy;@"/>
    <numFmt numFmtId="175" formatCode="#,##0.000"/>
    <numFmt numFmtId="176" formatCode="0.000"/>
    <numFmt numFmtId="177" formatCode="_(* #,##0.0_);_(* \(#,##0.0\);_(* &quot;-&quot;??_);_(@_)"/>
    <numFmt numFmtId="178" formatCode="[$-409]dddd\,\ mmmm\ dd\,\ yyyy"/>
    <numFmt numFmtId="179" formatCode="[$-409]h:mm:ss\ AM/PM"/>
    <numFmt numFmtId="180" formatCode="[$-437]yyyy\ &quot;წლის&quot;\ dd\ mm\,\ dddd"/>
    <numFmt numFmtId="181" formatCode="0.0000"/>
  </numFmts>
  <fonts count="53">
    <font>
      <sz val="10"/>
      <name val="Arial"/>
      <family val="0"/>
    </font>
    <font>
      <b/>
      <sz val="12"/>
      <name val="LitNusx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LitNusx"/>
      <family val="2"/>
    </font>
    <font>
      <b/>
      <sz val="12"/>
      <color indexed="12"/>
      <name val="LitNusx"/>
      <family val="2"/>
    </font>
    <font>
      <b/>
      <sz val="12"/>
      <color indexed="10"/>
      <name val="LitNusx"/>
      <family val="2"/>
    </font>
    <font>
      <sz val="12"/>
      <name val="Arial"/>
      <family val="2"/>
    </font>
    <font>
      <sz val="14"/>
      <name val="LitNusx"/>
      <family val="2"/>
    </font>
    <font>
      <b/>
      <sz val="14"/>
      <name val="Arial"/>
      <family val="2"/>
    </font>
    <font>
      <b/>
      <sz val="12"/>
      <name val="Silfaen"/>
      <family val="0"/>
    </font>
    <font>
      <sz val="12"/>
      <name val="Silfaen"/>
      <family val="0"/>
    </font>
    <font>
      <b/>
      <sz val="12"/>
      <color indexed="12"/>
      <name val="Silfaen"/>
      <family val="0"/>
    </font>
    <font>
      <b/>
      <sz val="12"/>
      <color indexed="10"/>
      <name val="Silfaen"/>
      <family val="0"/>
    </font>
    <font>
      <b/>
      <sz val="10"/>
      <name val="Silfaen"/>
      <family val="0"/>
    </font>
    <font>
      <b/>
      <sz val="10"/>
      <color indexed="12"/>
      <name val="Silfaen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Lit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3" fontId="7" fillId="0" borderId="0" xfId="0" applyNumberFormat="1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1" fillId="0" borderId="0" xfId="64" applyFont="1" applyBorder="1" applyAlignment="1">
      <alignment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left" wrapText="1"/>
    </xf>
    <xf numFmtId="0" fontId="11" fillId="0" borderId="0" xfId="63" applyFont="1" applyBorder="1" applyAlignment="1">
      <alignment wrapText="1"/>
      <protection/>
    </xf>
    <xf numFmtId="173" fontId="5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3" fontId="52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2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Percent 6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inatin.gurtskaia\My%20Documents\questr2012-12a.xls-dazusteb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10">
          <cell r="L10">
            <v>2615.8</v>
          </cell>
        </row>
        <row r="15">
          <cell r="L15">
            <v>230</v>
          </cell>
        </row>
        <row r="22">
          <cell r="L22">
            <v>3699.9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4">
        <row r="52">
          <cell r="L52">
            <v>270.79999999999995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84"/>
  <sheetViews>
    <sheetView tabSelected="1" zoomScaleSheetLayoutView="90" zoomScalePageLayoutView="0" workbookViewId="0" topLeftCell="A1">
      <pane xSplit="3" topLeftCell="E1" activePane="topRight" state="frozen"/>
      <selection pane="topLeft" activeCell="A10" sqref="A10"/>
      <selection pane="topRight" activeCell="I12" sqref="I12"/>
    </sheetView>
  </sheetViews>
  <sheetFormatPr defaultColWidth="9.140625" defaultRowHeight="12.75"/>
  <cols>
    <col min="1" max="1" width="1.8515625" style="0" customWidth="1"/>
    <col min="2" max="2" width="1.7109375" style="0" customWidth="1"/>
    <col min="3" max="3" width="73.140625" style="0" customWidth="1"/>
    <col min="4" max="4" width="9.28125" style="0" bestFit="1" customWidth="1"/>
    <col min="5" max="5" width="13.140625" style="0" customWidth="1"/>
    <col min="6" max="7" width="13.00390625" style="0" customWidth="1"/>
    <col min="8" max="8" width="13.421875" style="0" customWidth="1"/>
    <col min="9" max="9" width="12.28125" style="0" customWidth="1"/>
    <col min="10" max="10" width="13.140625" style="0" customWidth="1"/>
    <col min="11" max="11" width="11.7109375" style="0" customWidth="1"/>
    <col min="12" max="12" width="12.421875" style="0" customWidth="1"/>
    <col min="13" max="13" width="12.28125" style="0" customWidth="1"/>
    <col min="14" max="14" width="15.28125" style="0" customWidth="1"/>
    <col min="15" max="15" width="13.421875" style="0" customWidth="1"/>
    <col min="16" max="16" width="11.7109375" style="6" customWidth="1"/>
    <col min="17" max="17" width="13.140625" style="0" customWidth="1"/>
    <col min="18" max="18" width="14.8515625" style="0" customWidth="1"/>
    <col min="19" max="19" width="13.7109375" style="0" customWidth="1"/>
    <col min="20" max="20" width="11.140625" style="0" customWidth="1"/>
    <col min="21" max="21" width="11.421875" style="0" customWidth="1"/>
    <col min="22" max="22" width="11.8515625" style="0" customWidth="1"/>
    <col min="23" max="23" width="12.421875" style="0" customWidth="1"/>
    <col min="24" max="24" width="11.140625" style="0" bestFit="1" customWidth="1"/>
  </cols>
  <sheetData>
    <row r="2" s="3" customFormat="1" ht="16.5" customHeight="1">
      <c r="P2" s="13"/>
    </row>
    <row r="3" spans="3:16" s="2" customFormat="1" ht="39.75" customHeight="1">
      <c r="C3" s="19" t="s">
        <v>58</v>
      </c>
      <c r="D3" s="1"/>
      <c r="E3" s="1"/>
      <c r="F3" s="1"/>
      <c r="G3" s="1"/>
      <c r="H3" s="1"/>
      <c r="P3" s="11"/>
    </row>
    <row r="4" spans="3:16" s="2" customFormat="1" ht="21.75" customHeight="1">
      <c r="C4" s="20" t="s">
        <v>2</v>
      </c>
      <c r="P4" s="11"/>
    </row>
    <row r="5" spans="3:24" s="2" customFormat="1" ht="29.25" customHeight="1">
      <c r="C5" s="20"/>
      <c r="D5" s="1" t="s">
        <v>0</v>
      </c>
      <c r="E5" s="4">
        <v>2002</v>
      </c>
      <c r="F5" s="4">
        <v>2003</v>
      </c>
      <c r="G5" s="4">
        <v>2004</v>
      </c>
      <c r="H5" s="4">
        <v>2005</v>
      </c>
      <c r="I5" s="4">
        <v>2006</v>
      </c>
      <c r="J5" s="4">
        <v>2007</v>
      </c>
      <c r="K5" s="4">
        <v>2008</v>
      </c>
      <c r="L5" s="4">
        <v>2009</v>
      </c>
      <c r="M5" s="4">
        <v>2010</v>
      </c>
      <c r="N5" s="4">
        <v>2011</v>
      </c>
      <c r="O5" s="4">
        <v>2012</v>
      </c>
      <c r="P5" s="4">
        <v>2013</v>
      </c>
      <c r="Q5" s="4">
        <v>2014</v>
      </c>
      <c r="R5" s="4">
        <v>2015</v>
      </c>
      <c r="S5" s="4">
        <v>2016</v>
      </c>
      <c r="T5" s="4">
        <v>2017</v>
      </c>
      <c r="U5" s="4">
        <v>2018</v>
      </c>
      <c r="V5" s="4">
        <v>2019</v>
      </c>
      <c r="W5" s="4">
        <v>2020</v>
      </c>
      <c r="X5" s="4">
        <v>2021</v>
      </c>
    </row>
    <row r="6" spans="3:20" s="2" customFormat="1" ht="23.25" customHeight="1">
      <c r="C6" s="14"/>
      <c r="F6" s="4"/>
      <c r="G6" s="4"/>
      <c r="H6" s="4"/>
      <c r="I6" s="4"/>
      <c r="J6" s="4"/>
      <c r="K6" s="4"/>
      <c r="P6" s="4"/>
      <c r="Q6" s="4"/>
      <c r="R6" s="4"/>
      <c r="T6" s="11"/>
    </row>
    <row r="7" spans="3:24" s="2" customFormat="1" ht="24" customHeight="1">
      <c r="C7" s="21" t="s">
        <v>3</v>
      </c>
      <c r="D7" s="9">
        <v>1</v>
      </c>
      <c r="E7" s="10">
        <f aca="true" t="shared" si="0" ref="E7:M7">SUM(E8,E15:E17)</f>
        <v>1143.7</v>
      </c>
      <c r="F7" s="10">
        <f t="shared" si="0"/>
        <v>1345</v>
      </c>
      <c r="G7" s="10">
        <f t="shared" si="0"/>
        <v>2266.9000000000005</v>
      </c>
      <c r="H7" s="10">
        <f t="shared" si="0"/>
        <v>2828.9</v>
      </c>
      <c r="I7" s="10">
        <f t="shared" si="0"/>
        <v>3850.2000000000003</v>
      </c>
      <c r="J7" s="10">
        <f t="shared" si="0"/>
        <v>4972.700000000001</v>
      </c>
      <c r="K7" s="10">
        <f t="shared" si="0"/>
        <v>5854.2</v>
      </c>
      <c r="L7" s="10">
        <f t="shared" si="0"/>
        <v>5264.5</v>
      </c>
      <c r="M7" s="10">
        <f t="shared" si="0"/>
        <v>5865.900000000001</v>
      </c>
      <c r="N7" s="10">
        <f aca="true" t="shared" si="1" ref="N7:U7">SUM(N8,N15:N17)</f>
        <v>6873.7</v>
      </c>
      <c r="O7" s="10">
        <f t="shared" si="1"/>
        <v>7560.000000000001</v>
      </c>
      <c r="P7" s="10">
        <f t="shared" si="1"/>
        <v>7434.3</v>
      </c>
      <c r="Q7" s="10">
        <f t="shared" si="1"/>
        <v>8118.9</v>
      </c>
      <c r="R7" s="10">
        <f t="shared" si="1"/>
        <v>8963.300000000001</v>
      </c>
      <c r="S7" s="10">
        <f t="shared" si="1"/>
        <v>9675.5</v>
      </c>
      <c r="T7" s="10">
        <f t="shared" si="1"/>
        <v>10921.100000000002</v>
      </c>
      <c r="U7" s="10">
        <f t="shared" si="1"/>
        <v>11822.099999999999</v>
      </c>
      <c r="V7" s="10">
        <v>12907.2</v>
      </c>
      <c r="W7" s="37">
        <v>12407.000000000002</v>
      </c>
      <c r="X7" s="40">
        <v>15142.6</v>
      </c>
    </row>
    <row r="8" spans="3:24" s="2" customFormat="1" ht="23.25" customHeight="1">
      <c r="C8" s="22" t="s">
        <v>4</v>
      </c>
      <c r="D8" s="4">
        <v>11</v>
      </c>
      <c r="E8" s="4">
        <f aca="true" t="shared" si="2" ref="E8:U8">SUM(E9:E14)</f>
        <v>924.0000000000001</v>
      </c>
      <c r="F8" s="4">
        <f t="shared" si="2"/>
        <v>1005.9</v>
      </c>
      <c r="G8" s="4">
        <f t="shared" si="2"/>
        <v>1530.2000000000003</v>
      </c>
      <c r="H8" s="4">
        <f t="shared" si="2"/>
        <v>1982.8</v>
      </c>
      <c r="I8" s="4">
        <f t="shared" si="2"/>
        <v>2646.6000000000004</v>
      </c>
      <c r="J8" s="8">
        <f t="shared" si="2"/>
        <v>3669.0000000000005</v>
      </c>
      <c r="K8" s="8">
        <f t="shared" si="2"/>
        <v>4752.7</v>
      </c>
      <c r="L8" s="8">
        <f t="shared" si="2"/>
        <v>4388.799999999999</v>
      </c>
      <c r="M8" s="8">
        <f t="shared" si="2"/>
        <v>4867.5</v>
      </c>
      <c r="N8" s="8">
        <f t="shared" si="2"/>
        <v>6134.8</v>
      </c>
      <c r="O8" s="8">
        <f t="shared" si="2"/>
        <v>6671.000000000001</v>
      </c>
      <c r="P8" s="8">
        <f t="shared" si="2"/>
        <v>6659.3</v>
      </c>
      <c r="Q8" s="8">
        <f t="shared" si="2"/>
        <v>7241.599999999999</v>
      </c>
      <c r="R8" s="8">
        <f t="shared" si="2"/>
        <v>8010.8</v>
      </c>
      <c r="S8" s="8">
        <f t="shared" si="2"/>
        <v>8786.1</v>
      </c>
      <c r="T8" s="8">
        <f t="shared" si="2"/>
        <v>9778.900000000001</v>
      </c>
      <c r="U8" s="8">
        <f t="shared" si="2"/>
        <v>10506.3</v>
      </c>
      <c r="V8" s="8">
        <v>11417.800000000001</v>
      </c>
      <c r="W8" s="4">
        <v>10964.400000000001</v>
      </c>
      <c r="X8" s="41">
        <v>13380</v>
      </c>
    </row>
    <row r="9" spans="3:24" s="2" customFormat="1" ht="36" customHeight="1">
      <c r="C9" s="23" t="s">
        <v>5</v>
      </c>
      <c r="D9" s="11">
        <v>111</v>
      </c>
      <c r="E9" s="11">
        <v>225.2</v>
      </c>
      <c r="F9" s="11">
        <v>254.1</v>
      </c>
      <c r="G9" s="11">
        <v>430.3</v>
      </c>
      <c r="H9" s="11">
        <v>501</v>
      </c>
      <c r="I9" s="11">
        <v>727.1</v>
      </c>
      <c r="J9" s="11">
        <v>1081.5</v>
      </c>
      <c r="K9" s="7">
        <v>1888.4</v>
      </c>
      <c r="L9" s="7">
        <v>1636.6000000000001</v>
      </c>
      <c r="M9" s="7">
        <v>1778</v>
      </c>
      <c r="N9" s="7">
        <v>2383.3</v>
      </c>
      <c r="O9" s="7">
        <f>'[1]Table1'!$L$10</f>
        <v>2615.8</v>
      </c>
      <c r="P9" s="7">
        <v>2740.8</v>
      </c>
      <c r="Q9" s="7">
        <v>2767.6</v>
      </c>
      <c r="R9" s="7">
        <v>3248.4</v>
      </c>
      <c r="S9" s="7">
        <v>3469.9</v>
      </c>
      <c r="T9" s="11">
        <v>3675.5</v>
      </c>
      <c r="U9" s="11">
        <v>3983.7</v>
      </c>
      <c r="V9" s="7">
        <v>4349</v>
      </c>
      <c r="W9" s="11">
        <v>4246.1</v>
      </c>
      <c r="X9" s="11">
        <v>4791.1</v>
      </c>
    </row>
    <row r="10" spans="3:24" s="2" customFormat="1" ht="23.25" customHeight="1">
      <c r="C10" s="20" t="s">
        <v>9</v>
      </c>
      <c r="D10" s="11">
        <v>112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1">
        <v>0</v>
      </c>
      <c r="X10" s="7">
        <v>0</v>
      </c>
    </row>
    <row r="11" spans="3:24" s="2" customFormat="1" ht="25.5" customHeight="1">
      <c r="C11" s="20" t="s">
        <v>10</v>
      </c>
      <c r="D11" s="11">
        <v>113</v>
      </c>
      <c r="E11" s="11">
        <v>57.5</v>
      </c>
      <c r="F11" s="11">
        <v>70.5</v>
      </c>
      <c r="G11" s="11">
        <v>62</v>
      </c>
      <c r="H11" s="11">
        <v>60.4</v>
      </c>
      <c r="I11" s="11">
        <v>86.1</v>
      </c>
      <c r="J11" s="11">
        <v>107.9</v>
      </c>
      <c r="K11" s="7">
        <v>131.9</v>
      </c>
      <c r="L11" s="7">
        <v>160.4</v>
      </c>
      <c r="M11" s="7">
        <v>191.7</v>
      </c>
      <c r="N11" s="7">
        <v>220.4</v>
      </c>
      <c r="O11" s="7">
        <f>'[1]Table1'!$L$15</f>
        <v>230</v>
      </c>
      <c r="P11" s="7">
        <v>230.7</v>
      </c>
      <c r="Q11" s="7">
        <v>245.9</v>
      </c>
      <c r="R11" s="7">
        <v>290.1</v>
      </c>
      <c r="S11" s="7">
        <v>363.4</v>
      </c>
      <c r="T11" s="11">
        <v>394.7</v>
      </c>
      <c r="U11" s="11">
        <v>441.2</v>
      </c>
      <c r="V11" s="7">
        <v>474.3</v>
      </c>
      <c r="W11" s="11">
        <v>433.6</v>
      </c>
      <c r="X11" s="11">
        <v>510.7</v>
      </c>
    </row>
    <row r="12" spans="3:24" s="2" customFormat="1" ht="23.25" customHeight="1">
      <c r="C12" s="20" t="s">
        <v>6</v>
      </c>
      <c r="D12" s="11">
        <v>114</v>
      </c>
      <c r="E12" s="11">
        <v>578.7</v>
      </c>
      <c r="F12" s="11">
        <v>600.8</v>
      </c>
      <c r="G12" s="11">
        <v>874.1</v>
      </c>
      <c r="H12" s="11">
        <v>1294.2</v>
      </c>
      <c r="I12" s="11">
        <v>1696.7</v>
      </c>
      <c r="J12" s="11">
        <v>2402.3</v>
      </c>
      <c r="K12" s="7">
        <v>2587.5</v>
      </c>
      <c r="L12" s="7">
        <v>2494.8999999999996</v>
      </c>
      <c r="M12" s="7">
        <v>2763.9</v>
      </c>
      <c r="N12" s="7">
        <v>3399.5</v>
      </c>
      <c r="O12" s="7">
        <f>'[1]Table1'!$L$22</f>
        <v>3699.9</v>
      </c>
      <c r="P12" s="7">
        <v>3570.1</v>
      </c>
      <c r="Q12" s="7">
        <v>4108.7</v>
      </c>
      <c r="R12" s="7">
        <v>4376.2</v>
      </c>
      <c r="S12" s="7">
        <v>4356.1</v>
      </c>
      <c r="T12" s="11">
        <v>5573.5</v>
      </c>
      <c r="U12" s="7">
        <v>5892.6</v>
      </c>
      <c r="V12" s="7">
        <v>6745.7</v>
      </c>
      <c r="W12" s="11">
        <v>6456.700000000001</v>
      </c>
      <c r="X12" s="11">
        <v>7898.3</v>
      </c>
    </row>
    <row r="13" spans="3:24" s="2" customFormat="1" ht="38.25" customHeight="1">
      <c r="C13" s="23" t="s">
        <v>11</v>
      </c>
      <c r="D13" s="11">
        <v>115</v>
      </c>
      <c r="E13" s="11">
        <v>62.6</v>
      </c>
      <c r="F13" s="11">
        <v>80.5</v>
      </c>
      <c r="G13" s="11">
        <v>143.9</v>
      </c>
      <c r="H13" s="11">
        <v>124.2</v>
      </c>
      <c r="I13" s="11">
        <v>132.4</v>
      </c>
      <c r="J13" s="11">
        <v>52</v>
      </c>
      <c r="K13" s="7">
        <v>51.9</v>
      </c>
      <c r="L13" s="7">
        <v>35.9</v>
      </c>
      <c r="M13" s="7">
        <v>70.4</v>
      </c>
      <c r="N13" s="7">
        <v>93.2</v>
      </c>
      <c r="O13" s="7">
        <v>90.1</v>
      </c>
      <c r="P13" s="7">
        <v>89.4</v>
      </c>
      <c r="Q13" s="7">
        <v>94.9</v>
      </c>
      <c r="R13" s="7">
        <v>69.3</v>
      </c>
      <c r="S13" s="7">
        <v>70.1</v>
      </c>
      <c r="T13" s="11">
        <v>71.6</v>
      </c>
      <c r="U13" s="11">
        <v>73.4</v>
      </c>
      <c r="V13" s="7">
        <v>79.1</v>
      </c>
      <c r="W13" s="11">
        <v>74.4</v>
      </c>
      <c r="X13" s="11">
        <v>86.3</v>
      </c>
    </row>
    <row r="14" spans="3:24" s="2" customFormat="1" ht="28.5" customHeight="1">
      <c r="C14" s="23" t="s">
        <v>7</v>
      </c>
      <c r="D14" s="11">
        <v>116</v>
      </c>
      <c r="E14" s="11">
        <v>0</v>
      </c>
      <c r="F14" s="11">
        <v>0</v>
      </c>
      <c r="G14" s="11">
        <v>19.9</v>
      </c>
      <c r="H14" s="7">
        <v>3</v>
      </c>
      <c r="I14" s="11">
        <v>4.3</v>
      </c>
      <c r="J14" s="11">
        <v>25.3</v>
      </c>
      <c r="K14" s="7">
        <v>93</v>
      </c>
      <c r="L14" s="7">
        <v>61</v>
      </c>
      <c r="M14" s="7">
        <v>63.5</v>
      </c>
      <c r="N14" s="7">
        <v>38.4</v>
      </c>
      <c r="O14" s="7">
        <v>35.2</v>
      </c>
      <c r="P14" s="7">
        <v>28.3</v>
      </c>
      <c r="Q14" s="7">
        <v>24.5</v>
      </c>
      <c r="R14" s="7">
        <v>26.8</v>
      </c>
      <c r="S14" s="7">
        <v>526.6</v>
      </c>
      <c r="T14" s="11">
        <v>63.6</v>
      </c>
      <c r="U14" s="11">
        <v>115.4</v>
      </c>
      <c r="V14" s="7">
        <v>-230.3</v>
      </c>
      <c r="W14" s="11">
        <v>-246.39999999999998</v>
      </c>
      <c r="X14" s="11">
        <v>93.6</v>
      </c>
    </row>
    <row r="15" spans="3:24" s="2" customFormat="1" ht="20.25" customHeight="1">
      <c r="C15" s="24" t="s">
        <v>8</v>
      </c>
      <c r="D15" s="4">
        <v>12</v>
      </c>
      <c r="E15" s="4">
        <v>134.7</v>
      </c>
      <c r="F15" s="4">
        <v>222.7</v>
      </c>
      <c r="G15" s="4">
        <v>402.2</v>
      </c>
      <c r="H15" s="4">
        <v>428.8</v>
      </c>
      <c r="I15" s="4">
        <v>502.8</v>
      </c>
      <c r="J15" s="4">
        <v>722.1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1">
        <v>0</v>
      </c>
      <c r="X15" s="8">
        <v>0</v>
      </c>
    </row>
    <row r="16" spans="3:24" s="2" customFormat="1" ht="15.75" customHeight="1">
      <c r="C16" s="24" t="s">
        <v>12</v>
      </c>
      <c r="D16" s="4">
        <v>13</v>
      </c>
      <c r="E16" s="4">
        <v>22.6</v>
      </c>
      <c r="F16" s="4">
        <v>48.4</v>
      </c>
      <c r="G16" s="4">
        <v>124.7</v>
      </c>
      <c r="H16" s="4">
        <v>104.5</v>
      </c>
      <c r="I16" s="4">
        <v>195.7</v>
      </c>
      <c r="J16" s="4">
        <v>102</v>
      </c>
      <c r="K16" s="8">
        <v>617.2</v>
      </c>
      <c r="L16" s="8">
        <v>388.5999999999999</v>
      </c>
      <c r="M16" s="8">
        <v>472.1</v>
      </c>
      <c r="N16" s="8">
        <v>223.5</v>
      </c>
      <c r="O16" s="8">
        <f>'[2]Table1'!$L$52</f>
        <v>270.79999999999995</v>
      </c>
      <c r="P16" s="8">
        <v>239.1</v>
      </c>
      <c r="Q16" s="8">
        <v>279.5</v>
      </c>
      <c r="R16" s="8">
        <v>318.8</v>
      </c>
      <c r="S16" s="8">
        <v>297.3</v>
      </c>
      <c r="T16" s="4">
        <v>293.1</v>
      </c>
      <c r="U16" s="4">
        <v>341.8</v>
      </c>
      <c r="V16" s="8">
        <v>423.6</v>
      </c>
      <c r="W16" s="11">
        <v>409.5</v>
      </c>
      <c r="X16" s="4">
        <v>351</v>
      </c>
    </row>
    <row r="17" spans="3:24" s="2" customFormat="1" ht="17.25" customHeight="1">
      <c r="C17" s="24" t="s">
        <v>13</v>
      </c>
      <c r="D17" s="4">
        <v>14</v>
      </c>
      <c r="E17" s="4">
        <v>62.4</v>
      </c>
      <c r="F17" s="8">
        <v>68</v>
      </c>
      <c r="G17" s="4">
        <v>209.8</v>
      </c>
      <c r="H17" s="4">
        <v>312.8</v>
      </c>
      <c r="I17" s="4">
        <v>505.1</v>
      </c>
      <c r="J17" s="4">
        <v>479.6</v>
      </c>
      <c r="K17" s="8">
        <v>484.3</v>
      </c>
      <c r="L17" s="8">
        <v>487.1</v>
      </c>
      <c r="M17" s="8">
        <v>526.3</v>
      </c>
      <c r="N17" s="8">
        <v>515.4</v>
      </c>
      <c r="O17" s="8">
        <v>618.2</v>
      </c>
      <c r="P17" s="8">
        <v>535.9</v>
      </c>
      <c r="Q17" s="8">
        <v>597.8</v>
      </c>
      <c r="R17" s="8">
        <v>633.7</v>
      </c>
      <c r="S17" s="8">
        <v>592.1</v>
      </c>
      <c r="T17" s="8">
        <v>849.1</v>
      </c>
      <c r="U17" s="8">
        <v>974</v>
      </c>
      <c r="V17" s="8">
        <v>1065.8</v>
      </c>
      <c r="W17" s="11">
        <v>1033.1</v>
      </c>
      <c r="X17" s="38">
        <v>1411.6</v>
      </c>
    </row>
    <row r="18" spans="3:24" s="2" customFormat="1" ht="17.25" customHeight="1">
      <c r="C18" s="25" t="s">
        <v>14</v>
      </c>
      <c r="D18" s="9">
        <v>2</v>
      </c>
      <c r="E18" s="10">
        <f aca="true" t="shared" si="3" ref="E18:U18">SUM(E19:E26)</f>
        <v>1114.1000000000001</v>
      </c>
      <c r="F18" s="10">
        <f t="shared" si="3"/>
        <v>1261.4</v>
      </c>
      <c r="G18" s="10">
        <f t="shared" si="3"/>
        <v>1835.8</v>
      </c>
      <c r="H18" s="10">
        <f t="shared" si="3"/>
        <v>2425.9</v>
      </c>
      <c r="I18" s="10">
        <f t="shared" si="3"/>
        <v>2978.7000000000003</v>
      </c>
      <c r="J18" s="10">
        <f t="shared" si="3"/>
        <v>4379</v>
      </c>
      <c r="K18" s="10">
        <f t="shared" si="3"/>
        <v>5410.900000000001</v>
      </c>
      <c r="L18" s="10">
        <f t="shared" si="3"/>
        <v>5397.000000000001</v>
      </c>
      <c r="M18" s="10">
        <f t="shared" si="3"/>
        <v>5480.3</v>
      </c>
      <c r="N18" s="10">
        <f t="shared" si="3"/>
        <v>5786.6</v>
      </c>
      <c r="O18" s="10">
        <f t="shared" si="3"/>
        <v>6495.699999999999</v>
      </c>
      <c r="P18" s="10">
        <f t="shared" si="3"/>
        <v>6723.1</v>
      </c>
      <c r="Q18" s="10">
        <f t="shared" si="3"/>
        <v>7730.8</v>
      </c>
      <c r="R18" s="10">
        <f t="shared" si="3"/>
        <v>8180.400000000001</v>
      </c>
      <c r="S18" s="10">
        <f t="shared" si="3"/>
        <v>9125.6</v>
      </c>
      <c r="T18" s="10">
        <f t="shared" si="3"/>
        <v>9664.2</v>
      </c>
      <c r="U18" s="10">
        <f t="shared" si="3"/>
        <v>9599.1</v>
      </c>
      <c r="V18" s="10">
        <v>10831.800000000001</v>
      </c>
      <c r="W18" s="18">
        <v>13399.1</v>
      </c>
      <c r="X18" s="40">
        <v>15370</v>
      </c>
    </row>
    <row r="19" spans="3:24" s="2" customFormat="1" ht="24.75" customHeight="1">
      <c r="C19" s="23" t="s">
        <v>15</v>
      </c>
      <c r="D19" s="11">
        <v>21</v>
      </c>
      <c r="E19" s="11">
        <v>222.2</v>
      </c>
      <c r="F19" s="11">
        <v>288.6</v>
      </c>
      <c r="G19" s="11">
        <v>472.9</v>
      </c>
      <c r="H19" s="11">
        <v>549.6</v>
      </c>
      <c r="I19" s="11">
        <v>563.3</v>
      </c>
      <c r="J19" s="11">
        <v>696.9</v>
      </c>
      <c r="K19" s="7">
        <v>1008.1</v>
      </c>
      <c r="L19" s="7">
        <v>1048.3</v>
      </c>
      <c r="M19" s="7">
        <v>1120.2</v>
      </c>
      <c r="N19" s="7">
        <v>1136.2</v>
      </c>
      <c r="O19" s="7">
        <v>1202.6000000000001</v>
      </c>
      <c r="P19" s="7">
        <v>1395.1</v>
      </c>
      <c r="Q19" s="7">
        <v>1521.9</v>
      </c>
      <c r="R19" s="7">
        <v>1601.7</v>
      </c>
      <c r="S19" s="7">
        <v>1752.9</v>
      </c>
      <c r="T19" s="11">
        <v>1648.9</v>
      </c>
      <c r="U19" s="7">
        <v>1684.8</v>
      </c>
      <c r="V19" s="7">
        <v>1784.9</v>
      </c>
      <c r="W19" s="11">
        <v>1850.8</v>
      </c>
      <c r="X19" s="7">
        <v>1984.6</v>
      </c>
    </row>
    <row r="20" spans="3:24" s="2" customFormat="1" ht="24" customHeight="1">
      <c r="C20" s="23" t="s">
        <v>16</v>
      </c>
      <c r="D20" s="11">
        <v>22</v>
      </c>
      <c r="E20" s="11">
        <v>325.8</v>
      </c>
      <c r="F20" s="11">
        <v>320.3</v>
      </c>
      <c r="G20" s="11">
        <v>428.7</v>
      </c>
      <c r="H20" s="11">
        <v>572</v>
      </c>
      <c r="I20" s="11">
        <v>786.6</v>
      </c>
      <c r="J20" s="11">
        <v>1590.8</v>
      </c>
      <c r="K20" s="7">
        <v>1606.4</v>
      </c>
      <c r="L20" s="7">
        <v>1105.2</v>
      </c>
      <c r="M20" s="7">
        <v>1138.6</v>
      </c>
      <c r="N20" s="7">
        <v>1211</v>
      </c>
      <c r="O20" s="7">
        <v>1297.8</v>
      </c>
      <c r="P20" s="7">
        <v>1010.9</v>
      </c>
      <c r="Q20" s="7">
        <v>1143.6</v>
      </c>
      <c r="R20" s="7">
        <v>1203.2</v>
      </c>
      <c r="S20" s="7">
        <v>1394</v>
      </c>
      <c r="T20" s="11">
        <v>1535.8</v>
      </c>
      <c r="U20" s="7">
        <v>1583.8</v>
      </c>
      <c r="V20" s="7">
        <v>1658.7</v>
      </c>
      <c r="W20" s="11">
        <v>1880.8</v>
      </c>
      <c r="X20" s="11">
        <v>2202.5</v>
      </c>
    </row>
    <row r="21" spans="3:24" s="2" customFormat="1" ht="23.25" customHeight="1">
      <c r="C21" s="36" t="s">
        <v>22</v>
      </c>
      <c r="D21" s="11">
        <v>23</v>
      </c>
      <c r="E21" s="11">
        <v>0</v>
      </c>
      <c r="F21" s="7">
        <v>0</v>
      </c>
      <c r="G21" s="11">
        <v>0</v>
      </c>
      <c r="H21" s="11">
        <v>0</v>
      </c>
      <c r="I21" s="11">
        <v>0</v>
      </c>
      <c r="J21" s="11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11">
        <v>0</v>
      </c>
      <c r="X21" s="7">
        <v>0</v>
      </c>
    </row>
    <row r="22" spans="3:24" s="2" customFormat="1" ht="23.25" customHeight="1">
      <c r="C22" s="29" t="s">
        <v>17</v>
      </c>
      <c r="D22" s="11">
        <v>24</v>
      </c>
      <c r="E22" s="11">
        <v>146.7</v>
      </c>
      <c r="F22" s="11">
        <v>168.5</v>
      </c>
      <c r="G22" s="11">
        <v>153</v>
      </c>
      <c r="H22" s="11">
        <v>121.9</v>
      </c>
      <c r="I22" s="11">
        <v>105.2</v>
      </c>
      <c r="J22" s="11">
        <v>98.6</v>
      </c>
      <c r="K22" s="7">
        <v>120.5</v>
      </c>
      <c r="L22" s="7">
        <v>171.2</v>
      </c>
      <c r="M22" s="7">
        <v>206.1</v>
      </c>
      <c r="N22" s="7">
        <v>288</v>
      </c>
      <c r="O22" s="7">
        <v>253.5</v>
      </c>
      <c r="P22" s="7">
        <v>237.5</v>
      </c>
      <c r="Q22" s="7">
        <v>248.5</v>
      </c>
      <c r="R22" s="7">
        <v>329.8</v>
      </c>
      <c r="S22" s="7">
        <v>402.9</v>
      </c>
      <c r="T22" s="7">
        <v>480.7</v>
      </c>
      <c r="U22" s="7">
        <v>520</v>
      </c>
      <c r="V22" s="7">
        <v>610.6</v>
      </c>
      <c r="W22" s="11">
        <v>769.0000000000001</v>
      </c>
      <c r="X22" s="11">
        <v>799.2</v>
      </c>
    </row>
    <row r="23" spans="3:24" s="2" customFormat="1" ht="23.25" customHeight="1">
      <c r="C23" s="29" t="s">
        <v>18</v>
      </c>
      <c r="D23" s="11">
        <v>25</v>
      </c>
      <c r="E23" s="11">
        <v>104.6</v>
      </c>
      <c r="F23" s="11">
        <v>105.3</v>
      </c>
      <c r="G23" s="11">
        <v>217.4</v>
      </c>
      <c r="H23" s="11">
        <v>436.3</v>
      </c>
      <c r="I23" s="11">
        <v>419</v>
      </c>
      <c r="J23" s="11">
        <v>267.3</v>
      </c>
      <c r="K23" s="7">
        <v>362.5</v>
      </c>
      <c r="L23" s="7">
        <v>613.4</v>
      </c>
      <c r="M23" s="7">
        <v>380</v>
      </c>
      <c r="N23" s="7">
        <v>426</v>
      </c>
      <c r="O23" s="7">
        <v>514.1</v>
      </c>
      <c r="P23" s="7">
        <v>547.6</v>
      </c>
      <c r="Q23" s="7">
        <v>625.8</v>
      </c>
      <c r="R23" s="7">
        <v>670.9</v>
      </c>
      <c r="S23" s="7">
        <v>752.3</v>
      </c>
      <c r="T23" s="7">
        <v>930.8</v>
      </c>
      <c r="U23" s="7">
        <v>878.4</v>
      </c>
      <c r="V23" s="7">
        <v>1083.8</v>
      </c>
      <c r="W23" s="11">
        <v>1643.3</v>
      </c>
      <c r="X23" s="11">
        <v>1828.3</v>
      </c>
    </row>
    <row r="24" spans="3:24" s="2" customFormat="1" ht="21.75" customHeight="1">
      <c r="C24" s="29" t="s">
        <v>19</v>
      </c>
      <c r="D24" s="11">
        <v>26</v>
      </c>
      <c r="E24" s="11">
        <v>0</v>
      </c>
      <c r="F24" s="11">
        <v>0</v>
      </c>
      <c r="G24" s="11">
        <v>0</v>
      </c>
      <c r="H24" s="11">
        <v>4.7</v>
      </c>
      <c r="I24" s="11">
        <v>6.800000000000012</v>
      </c>
      <c r="J24" s="11">
        <v>18.699999999999935</v>
      </c>
      <c r="K24" s="7">
        <v>12.2</v>
      </c>
      <c r="L24" s="7">
        <v>8.700000000000045</v>
      </c>
      <c r="M24" s="7">
        <v>10.5</v>
      </c>
      <c r="N24" s="7">
        <v>13</v>
      </c>
      <c r="O24" s="7">
        <v>16.700000000000045</v>
      </c>
      <c r="P24" s="7">
        <v>14.8</v>
      </c>
      <c r="Q24" s="7">
        <v>12.2</v>
      </c>
      <c r="R24" s="7">
        <v>83.8</v>
      </c>
      <c r="S24" s="7">
        <v>31.8</v>
      </c>
      <c r="T24" s="7">
        <v>28</v>
      </c>
      <c r="U24" s="7">
        <v>37.6</v>
      </c>
      <c r="V24" s="7">
        <v>33.00000000000001</v>
      </c>
      <c r="W24" s="11">
        <v>45.1</v>
      </c>
      <c r="X24" s="11">
        <v>27.4</v>
      </c>
    </row>
    <row r="25" spans="3:24" s="2" customFormat="1" ht="21.75" customHeight="1">
      <c r="C25" s="29" t="s">
        <v>20</v>
      </c>
      <c r="D25" s="11">
        <v>27</v>
      </c>
      <c r="E25" s="11">
        <v>314.8</v>
      </c>
      <c r="F25" s="11">
        <v>378.7</v>
      </c>
      <c r="G25" s="11">
        <v>547.6</v>
      </c>
      <c r="H25" s="11">
        <v>558.1</v>
      </c>
      <c r="I25" s="11">
        <v>661.4</v>
      </c>
      <c r="J25" s="11">
        <v>933.7</v>
      </c>
      <c r="K25" s="7">
        <v>1347.4</v>
      </c>
      <c r="L25" s="7">
        <v>1505.9</v>
      </c>
      <c r="M25" s="7">
        <v>1623.6</v>
      </c>
      <c r="N25" s="7">
        <v>1655.5</v>
      </c>
      <c r="O25" s="7">
        <v>1857.6</v>
      </c>
      <c r="P25" s="7">
        <v>2294.9</v>
      </c>
      <c r="Q25" s="7">
        <v>2791.1</v>
      </c>
      <c r="R25" s="7">
        <v>3036.7</v>
      </c>
      <c r="S25" s="7">
        <v>3393.7</v>
      </c>
      <c r="T25" s="7">
        <v>3544</v>
      </c>
      <c r="U25" s="7">
        <v>3731.5</v>
      </c>
      <c r="V25" s="7">
        <v>4198.2</v>
      </c>
      <c r="W25" s="11">
        <v>5575</v>
      </c>
      <c r="X25" s="11">
        <v>6341.9</v>
      </c>
    </row>
    <row r="26" spans="3:24" s="2" customFormat="1" ht="18.75" customHeight="1">
      <c r="C26" s="29" t="s">
        <v>21</v>
      </c>
      <c r="D26" s="11">
        <v>28</v>
      </c>
      <c r="E26" s="11">
        <v>0</v>
      </c>
      <c r="F26" s="11">
        <v>0</v>
      </c>
      <c r="G26" s="11">
        <v>16.2</v>
      </c>
      <c r="H26" s="11">
        <v>183.3</v>
      </c>
      <c r="I26" s="11">
        <v>436.4</v>
      </c>
      <c r="J26" s="11">
        <v>773</v>
      </c>
      <c r="K26" s="7">
        <v>953.8</v>
      </c>
      <c r="L26" s="7">
        <v>944.3</v>
      </c>
      <c r="M26" s="7">
        <v>1001.3</v>
      </c>
      <c r="N26" s="7">
        <v>1056.9</v>
      </c>
      <c r="O26" s="7">
        <v>1353.4</v>
      </c>
      <c r="P26" s="7">
        <v>1222.3</v>
      </c>
      <c r="Q26" s="7">
        <v>1387.7</v>
      </c>
      <c r="R26" s="7">
        <v>1254.3</v>
      </c>
      <c r="S26" s="7">
        <v>1398</v>
      </c>
      <c r="T26" s="11">
        <v>1496</v>
      </c>
      <c r="U26" s="7">
        <v>1163</v>
      </c>
      <c r="V26" s="7">
        <v>1462.6000000000001</v>
      </c>
      <c r="W26" s="11">
        <v>1635.1</v>
      </c>
      <c r="X26" s="11">
        <v>2186.1</v>
      </c>
    </row>
    <row r="27" spans="3:24" s="2" customFormat="1" ht="20.25" customHeight="1">
      <c r="C27" s="35" t="s">
        <v>23</v>
      </c>
      <c r="D27" s="11"/>
      <c r="E27" s="10">
        <f aca="true" t="shared" si="4" ref="E27:R27">E7-E18</f>
        <v>29.59999999999991</v>
      </c>
      <c r="F27" s="10">
        <f t="shared" si="4"/>
        <v>83.59999999999991</v>
      </c>
      <c r="G27" s="10">
        <f t="shared" si="4"/>
        <v>431.1000000000006</v>
      </c>
      <c r="H27" s="10">
        <f>H7-H18</f>
        <v>403</v>
      </c>
      <c r="I27" s="10">
        <f t="shared" si="4"/>
        <v>871.5</v>
      </c>
      <c r="J27" s="10">
        <f t="shared" si="4"/>
        <v>593.7000000000007</v>
      </c>
      <c r="K27" s="10">
        <f t="shared" si="4"/>
        <v>443.2999999999993</v>
      </c>
      <c r="L27" s="10">
        <f t="shared" si="4"/>
        <v>-132.5000000000009</v>
      </c>
      <c r="M27" s="10">
        <f t="shared" si="4"/>
        <v>385.60000000000036</v>
      </c>
      <c r="N27" s="10">
        <f t="shared" si="4"/>
        <v>1087.0999999999995</v>
      </c>
      <c r="O27" s="10">
        <f t="shared" si="4"/>
        <v>1064.300000000002</v>
      </c>
      <c r="P27" s="10">
        <f t="shared" si="4"/>
        <v>711.1999999999998</v>
      </c>
      <c r="Q27" s="10">
        <f t="shared" si="4"/>
        <v>388.09999999999945</v>
      </c>
      <c r="R27" s="10">
        <f t="shared" si="4"/>
        <v>782.9000000000005</v>
      </c>
      <c r="S27" s="10">
        <f>S7-S18</f>
        <v>549.8999999999996</v>
      </c>
      <c r="T27" s="10">
        <f>T7-T18</f>
        <v>1256.9000000000015</v>
      </c>
      <c r="U27" s="10">
        <f>U7-U18</f>
        <v>2222.999999999998</v>
      </c>
      <c r="V27" s="10">
        <v>2075.3999999999996</v>
      </c>
      <c r="W27" s="18">
        <v>-992.0999999999985</v>
      </c>
      <c r="X27" s="39">
        <v>-227.4</v>
      </c>
    </row>
    <row r="28" spans="3:24" s="2" customFormat="1" ht="21.75" customHeight="1">
      <c r="C28" s="34" t="s">
        <v>24</v>
      </c>
      <c r="D28" s="4">
        <v>31</v>
      </c>
      <c r="E28" s="4">
        <v>185.6</v>
      </c>
      <c r="F28" s="4">
        <v>158.9</v>
      </c>
      <c r="G28" s="4">
        <v>352.8</v>
      </c>
      <c r="H28" s="4">
        <v>240.8</v>
      </c>
      <c r="I28" s="4">
        <v>505.1</v>
      </c>
      <c r="J28" s="4">
        <v>541</v>
      </c>
      <c r="K28" s="8">
        <v>826.7</v>
      </c>
      <c r="L28" s="8">
        <v>1041.4</v>
      </c>
      <c r="M28" s="8">
        <v>1320.9</v>
      </c>
      <c r="N28" s="8">
        <v>1298</v>
      </c>
      <c r="O28" s="8">
        <v>1219</v>
      </c>
      <c r="P28" s="8">
        <v>1014.9</v>
      </c>
      <c r="Q28" s="8">
        <v>967.6</v>
      </c>
      <c r="R28" s="8">
        <v>1123.9</v>
      </c>
      <c r="S28" s="8">
        <v>1029.3</v>
      </c>
      <c r="T28" s="8">
        <v>1581</v>
      </c>
      <c r="U28" s="8">
        <v>2546.4</v>
      </c>
      <c r="V28" s="8">
        <v>3428</v>
      </c>
      <c r="W28" s="11">
        <v>3582</v>
      </c>
      <c r="X28" s="38">
        <v>3542.5</v>
      </c>
    </row>
    <row r="29" spans="3:24" s="2" customFormat="1" ht="33.75" customHeight="1">
      <c r="C29" s="33" t="s">
        <v>25</v>
      </c>
      <c r="D29" s="11"/>
      <c r="E29" s="8">
        <f>E7-E18-E28</f>
        <v>-156.00000000000009</v>
      </c>
      <c r="F29" s="8">
        <f>F7-F18-F28</f>
        <v>-75.3000000000001</v>
      </c>
      <c r="G29" s="8">
        <f>G7-G18-G28</f>
        <v>78.30000000000058</v>
      </c>
      <c r="H29" s="8">
        <f>H7-H18-H28</f>
        <v>162.2</v>
      </c>
      <c r="I29" s="4">
        <v>366.4</v>
      </c>
      <c r="J29" s="4">
        <v>52.69999999999976</v>
      </c>
      <c r="K29" s="8">
        <v>-383.4</v>
      </c>
      <c r="L29" s="8">
        <f aca="true" t="shared" si="5" ref="L29:S29">L7-L18-L28</f>
        <v>-1173.900000000001</v>
      </c>
      <c r="M29" s="8">
        <f t="shared" si="5"/>
        <v>-935.2999999999997</v>
      </c>
      <c r="N29" s="8">
        <f t="shared" si="5"/>
        <v>-210.90000000000055</v>
      </c>
      <c r="O29" s="8">
        <f t="shared" si="5"/>
        <v>-154.699999999998</v>
      </c>
      <c r="P29" s="8">
        <f t="shared" si="5"/>
        <v>-303.70000000000016</v>
      </c>
      <c r="Q29" s="8">
        <f t="shared" si="5"/>
        <v>-579.5000000000006</v>
      </c>
      <c r="R29" s="8">
        <f t="shared" si="5"/>
        <v>-340.99999999999955</v>
      </c>
      <c r="S29" s="8">
        <f t="shared" si="5"/>
        <v>-479.4000000000003</v>
      </c>
      <c r="T29" s="8">
        <f>T7-T18-T28</f>
        <v>-324.09999999999854</v>
      </c>
      <c r="U29" s="8">
        <f>U7-U18-U28</f>
        <v>-323.4000000000019</v>
      </c>
      <c r="V29" s="8">
        <v>-1352.6000000000004</v>
      </c>
      <c r="W29" s="11">
        <v>-4574.1</v>
      </c>
      <c r="X29" s="39">
        <f>X27-X28</f>
        <v>-3769.9</v>
      </c>
    </row>
    <row r="30" spans="3:24" s="2" customFormat="1" ht="21.75" customHeight="1">
      <c r="C30" s="26" t="s">
        <v>26</v>
      </c>
      <c r="D30" s="4">
        <v>32</v>
      </c>
      <c r="E30" s="4">
        <f aca="true" t="shared" si="6" ref="E30:P30">SUM(E31:E37)</f>
        <v>-21.099999999999994</v>
      </c>
      <c r="F30" s="4">
        <f t="shared" si="6"/>
        <v>65.4</v>
      </c>
      <c r="G30" s="8">
        <f t="shared" si="6"/>
        <v>118.4</v>
      </c>
      <c r="H30" s="8">
        <f t="shared" si="6"/>
        <v>95.1</v>
      </c>
      <c r="I30" s="8">
        <f t="shared" si="6"/>
        <v>284.1</v>
      </c>
      <c r="J30" s="8">
        <f t="shared" si="6"/>
        <v>64.89999999999999</v>
      </c>
      <c r="K30" s="8">
        <f t="shared" si="6"/>
        <v>567.8</v>
      </c>
      <c r="L30" s="8">
        <f t="shared" si="6"/>
        <v>-482.00000000000006</v>
      </c>
      <c r="M30" s="8">
        <f t="shared" si="6"/>
        <v>320</v>
      </c>
      <c r="N30" s="8">
        <f t="shared" si="6"/>
        <v>361.7</v>
      </c>
      <c r="O30" s="8">
        <f t="shared" si="6"/>
        <v>445.29999999999995</v>
      </c>
      <c r="P30" s="8">
        <f t="shared" si="6"/>
        <v>-91.90000000000003</v>
      </c>
      <c r="Q30" s="8">
        <f>SUM(Q31:Q37)</f>
        <v>421.5</v>
      </c>
      <c r="R30" s="8">
        <f>SUM(R31:R37)</f>
        <v>592</v>
      </c>
      <c r="S30" s="8">
        <f>SUM(S31:S37)</f>
        <v>568.3</v>
      </c>
      <c r="T30" s="8">
        <f>SUM(T31:T37)</f>
        <v>794.2</v>
      </c>
      <c r="U30" s="8">
        <f>SUM(U31:U37)</f>
        <v>789.3000000000001</v>
      </c>
      <c r="V30" s="8">
        <v>14.599999999999994</v>
      </c>
      <c r="W30" s="11">
        <v>1758.3</v>
      </c>
      <c r="X30" s="41">
        <v>-1269.2</v>
      </c>
    </row>
    <row r="31" spans="3:24" s="1" customFormat="1" ht="20.25" customHeight="1">
      <c r="C31" s="24" t="s">
        <v>27</v>
      </c>
      <c r="D31" s="4">
        <v>3202</v>
      </c>
      <c r="E31" s="4">
        <f aca="true" t="shared" si="7" ref="E31:H37">SUM(E39,E47)</f>
        <v>-54.3</v>
      </c>
      <c r="F31" s="4">
        <f t="shared" si="7"/>
        <v>11.7</v>
      </c>
      <c r="G31" s="4">
        <f t="shared" si="7"/>
        <v>59.6</v>
      </c>
      <c r="H31" s="4">
        <f t="shared" si="7"/>
        <v>69.3</v>
      </c>
      <c r="I31" s="4">
        <v>124.5</v>
      </c>
      <c r="J31" s="4">
        <v>8.6</v>
      </c>
      <c r="K31" s="8">
        <v>383.5</v>
      </c>
      <c r="L31" s="8">
        <v>-367.70000000000005</v>
      </c>
      <c r="M31" s="8">
        <v>121.2</v>
      </c>
      <c r="N31" s="8">
        <f aca="true" t="shared" si="8" ref="N31:P37">SUM(N39,N47)</f>
        <v>95.7</v>
      </c>
      <c r="O31" s="8">
        <f t="shared" si="8"/>
        <v>152.1</v>
      </c>
      <c r="P31" s="8">
        <f t="shared" si="8"/>
        <v>-303.1</v>
      </c>
      <c r="Q31" s="8">
        <f>SUM(Q39,Q47)</f>
        <v>205.29999999999995</v>
      </c>
      <c r="R31" s="8">
        <f>SUM(R39,R47)</f>
        <v>144.9</v>
      </c>
      <c r="S31" s="8">
        <f>SUM(S39,S47)</f>
        <v>90.4</v>
      </c>
      <c r="T31" s="8">
        <f>SUM(T39,T47)</f>
        <v>-90.5</v>
      </c>
      <c r="U31" s="8">
        <f>SUM(U39,U47)</f>
        <v>157.6</v>
      </c>
      <c r="V31" s="8">
        <v>-96.7</v>
      </c>
      <c r="W31" s="4">
        <v>1721.7</v>
      </c>
      <c r="X31" s="8">
        <v>-1311.2</v>
      </c>
    </row>
    <row r="32" spans="3:24" s="1" customFormat="1" ht="28.5" customHeight="1">
      <c r="C32" s="24" t="s">
        <v>28</v>
      </c>
      <c r="D32" s="4">
        <v>3203</v>
      </c>
      <c r="E32" s="8">
        <f t="shared" si="7"/>
        <v>0</v>
      </c>
      <c r="F32" s="8">
        <f t="shared" si="7"/>
        <v>0</v>
      </c>
      <c r="G32" s="8">
        <f t="shared" si="7"/>
        <v>0</v>
      </c>
      <c r="H32" s="8">
        <f t="shared" si="7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8"/>
        <v>0</v>
      </c>
      <c r="O32" s="8">
        <f t="shared" si="8"/>
        <v>0</v>
      </c>
      <c r="P32" s="8">
        <f aca="true" t="shared" si="9" ref="P32:Q37">SUM(P40,P48)</f>
        <v>0</v>
      </c>
      <c r="Q32" s="8">
        <f t="shared" si="9"/>
        <v>0</v>
      </c>
      <c r="R32" s="8">
        <f aca="true" t="shared" si="10" ref="R32:S37">SUM(R40,R48)</f>
        <v>0</v>
      </c>
      <c r="S32" s="8">
        <f t="shared" si="10"/>
        <v>0</v>
      </c>
      <c r="T32" s="8">
        <f aca="true" t="shared" si="11" ref="T32:U37">SUM(T40,T48)</f>
        <v>0</v>
      </c>
      <c r="U32" s="8">
        <f t="shared" si="11"/>
        <v>0</v>
      </c>
      <c r="V32" s="8">
        <v>0</v>
      </c>
      <c r="W32" s="4">
        <v>0</v>
      </c>
      <c r="X32" s="8">
        <v>0</v>
      </c>
    </row>
    <row r="33" spans="3:24" s="1" customFormat="1" ht="22.5" customHeight="1">
      <c r="C33" s="24" t="s">
        <v>29</v>
      </c>
      <c r="D33" s="4">
        <v>3204</v>
      </c>
      <c r="E33" s="8">
        <f t="shared" si="7"/>
        <v>47.2</v>
      </c>
      <c r="F33" s="8">
        <f t="shared" si="7"/>
        <v>53.7</v>
      </c>
      <c r="G33" s="8">
        <f t="shared" si="7"/>
        <v>58.8</v>
      </c>
      <c r="H33" s="8">
        <f t="shared" si="7"/>
        <v>25.8</v>
      </c>
      <c r="I33" s="8">
        <v>159.6</v>
      </c>
      <c r="J33" s="8">
        <v>56.3</v>
      </c>
      <c r="K33" s="8">
        <v>125.5</v>
      </c>
      <c r="L33" s="8">
        <v>52.999999999999986</v>
      </c>
      <c r="M33" s="8">
        <v>116.4</v>
      </c>
      <c r="N33" s="8">
        <f t="shared" si="8"/>
        <v>266</v>
      </c>
      <c r="O33" s="8">
        <f t="shared" si="8"/>
        <v>293.2</v>
      </c>
      <c r="P33" s="8">
        <f t="shared" si="9"/>
        <v>75.2</v>
      </c>
      <c r="Q33" s="8">
        <f t="shared" si="9"/>
        <v>49.800000000000004</v>
      </c>
      <c r="R33" s="8">
        <f t="shared" si="10"/>
        <v>183.5</v>
      </c>
      <c r="S33" s="8">
        <f t="shared" si="10"/>
        <v>268.7</v>
      </c>
      <c r="T33" s="8">
        <f t="shared" si="11"/>
        <v>311.8</v>
      </c>
      <c r="U33" s="8">
        <f t="shared" si="11"/>
        <v>513.2</v>
      </c>
      <c r="V33" s="8">
        <v>111.3</v>
      </c>
      <c r="W33" s="4">
        <v>36.6</v>
      </c>
      <c r="X33" s="8">
        <v>42</v>
      </c>
    </row>
    <row r="34" spans="3:24" s="1" customFormat="1" ht="18.75" customHeight="1">
      <c r="C34" s="24" t="s">
        <v>30</v>
      </c>
      <c r="D34" s="4">
        <v>3205</v>
      </c>
      <c r="E34" s="8">
        <f t="shared" si="7"/>
        <v>-14</v>
      </c>
      <c r="F34" s="8">
        <f t="shared" si="7"/>
        <v>0</v>
      </c>
      <c r="G34" s="8">
        <f t="shared" si="7"/>
        <v>0</v>
      </c>
      <c r="H34" s="8">
        <f t="shared" si="7"/>
        <v>0</v>
      </c>
      <c r="I34" s="8">
        <v>0</v>
      </c>
      <c r="J34" s="8">
        <v>0</v>
      </c>
      <c r="K34" s="8">
        <v>58.8</v>
      </c>
      <c r="L34" s="8">
        <v>-166.8</v>
      </c>
      <c r="M34" s="8">
        <v>82.39999999999999</v>
      </c>
      <c r="N34" s="8">
        <f t="shared" si="8"/>
        <v>0</v>
      </c>
      <c r="O34" s="8">
        <f t="shared" si="8"/>
        <v>0</v>
      </c>
      <c r="P34" s="8">
        <f t="shared" si="9"/>
        <v>158.6</v>
      </c>
      <c r="Q34" s="8">
        <f t="shared" si="9"/>
        <v>166.4</v>
      </c>
      <c r="R34" s="8">
        <f t="shared" si="10"/>
        <v>263.6</v>
      </c>
      <c r="S34" s="8">
        <f t="shared" si="10"/>
        <v>209.2</v>
      </c>
      <c r="T34" s="8">
        <f t="shared" si="11"/>
        <v>572.9</v>
      </c>
      <c r="U34" s="8">
        <f t="shared" si="11"/>
        <v>118.5</v>
      </c>
      <c r="V34" s="8">
        <v>0</v>
      </c>
      <c r="W34" s="4">
        <v>0</v>
      </c>
      <c r="X34" s="8">
        <v>0</v>
      </c>
    </row>
    <row r="35" spans="3:24" s="1" customFormat="1" ht="40.5" customHeight="1">
      <c r="C35" s="24" t="s">
        <v>31</v>
      </c>
      <c r="D35" s="4">
        <v>3206</v>
      </c>
      <c r="E35" s="8">
        <f t="shared" si="7"/>
        <v>0</v>
      </c>
      <c r="F35" s="8">
        <f t="shared" si="7"/>
        <v>0</v>
      </c>
      <c r="G35" s="8">
        <f t="shared" si="7"/>
        <v>0</v>
      </c>
      <c r="H35" s="8">
        <f t="shared" si="7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8"/>
        <v>0</v>
      </c>
      <c r="O35" s="8">
        <f t="shared" si="8"/>
        <v>0</v>
      </c>
      <c r="P35" s="8">
        <f t="shared" si="9"/>
        <v>0</v>
      </c>
      <c r="Q35" s="8">
        <f t="shared" si="9"/>
        <v>0</v>
      </c>
      <c r="R35" s="8">
        <f t="shared" si="10"/>
        <v>0</v>
      </c>
      <c r="S35" s="8">
        <f t="shared" si="10"/>
        <v>0</v>
      </c>
      <c r="T35" s="8">
        <f t="shared" si="11"/>
        <v>0</v>
      </c>
      <c r="U35" s="8">
        <f t="shared" si="11"/>
        <v>0</v>
      </c>
      <c r="V35" s="8">
        <v>0</v>
      </c>
      <c r="W35" s="4">
        <v>0</v>
      </c>
      <c r="X35" s="8">
        <v>0</v>
      </c>
    </row>
    <row r="36" spans="3:24" s="1" customFormat="1" ht="37.5" customHeight="1">
      <c r="C36" s="24" t="s">
        <v>32</v>
      </c>
      <c r="D36" s="4">
        <v>3207</v>
      </c>
      <c r="E36" s="8">
        <f t="shared" si="7"/>
        <v>0</v>
      </c>
      <c r="F36" s="8">
        <f t="shared" si="7"/>
        <v>0</v>
      </c>
      <c r="G36" s="8">
        <f t="shared" si="7"/>
        <v>0</v>
      </c>
      <c r="H36" s="8">
        <f t="shared" si="7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8"/>
        <v>0</v>
      </c>
      <c r="O36" s="8">
        <f t="shared" si="8"/>
        <v>0</v>
      </c>
      <c r="P36" s="8">
        <f t="shared" si="9"/>
        <v>0</v>
      </c>
      <c r="Q36" s="8">
        <f t="shared" si="9"/>
        <v>0</v>
      </c>
      <c r="R36" s="8">
        <f t="shared" si="10"/>
        <v>0</v>
      </c>
      <c r="S36" s="8">
        <f t="shared" si="10"/>
        <v>0</v>
      </c>
      <c r="T36" s="8">
        <f t="shared" si="11"/>
        <v>0</v>
      </c>
      <c r="U36" s="8">
        <f t="shared" si="11"/>
        <v>0</v>
      </c>
      <c r="V36" s="8">
        <v>0</v>
      </c>
      <c r="W36" s="4">
        <v>0</v>
      </c>
      <c r="X36" s="8">
        <v>0</v>
      </c>
    </row>
    <row r="37" spans="3:24" s="1" customFormat="1" ht="24.75" customHeight="1">
      <c r="C37" s="24" t="s">
        <v>33</v>
      </c>
      <c r="D37" s="4">
        <v>3208</v>
      </c>
      <c r="E37" s="8">
        <f t="shared" si="7"/>
        <v>0</v>
      </c>
      <c r="F37" s="8">
        <f t="shared" si="7"/>
        <v>0</v>
      </c>
      <c r="G37" s="8">
        <f t="shared" si="7"/>
        <v>0</v>
      </c>
      <c r="H37" s="8">
        <f t="shared" si="7"/>
        <v>0</v>
      </c>
      <c r="I37" s="8">
        <v>0</v>
      </c>
      <c r="J37" s="8">
        <v>0</v>
      </c>
      <c r="K37" s="8">
        <v>0</v>
      </c>
      <c r="L37" s="8">
        <v>-0.5</v>
      </c>
      <c r="M37" s="8">
        <v>0</v>
      </c>
      <c r="N37" s="8">
        <f t="shared" si="8"/>
        <v>0</v>
      </c>
      <c r="O37" s="8">
        <f t="shared" si="8"/>
        <v>0</v>
      </c>
      <c r="P37" s="8">
        <f t="shared" si="9"/>
        <v>-22.6</v>
      </c>
      <c r="Q37" s="8">
        <f t="shared" si="9"/>
        <v>0</v>
      </c>
      <c r="R37" s="8">
        <f t="shared" si="10"/>
        <v>0</v>
      </c>
      <c r="S37" s="8">
        <f t="shared" si="10"/>
        <v>0</v>
      </c>
      <c r="T37" s="8">
        <f t="shared" si="11"/>
        <v>0</v>
      </c>
      <c r="U37" s="8">
        <f t="shared" si="11"/>
        <v>0</v>
      </c>
      <c r="V37" s="8">
        <v>0</v>
      </c>
      <c r="W37" s="4">
        <v>0</v>
      </c>
      <c r="X37" s="8">
        <v>0</v>
      </c>
    </row>
    <row r="38" spans="3:24" s="2" customFormat="1" ht="19.5" customHeight="1">
      <c r="C38" s="24" t="s">
        <v>34</v>
      </c>
      <c r="D38" s="4">
        <v>321</v>
      </c>
      <c r="E38" s="4">
        <f>SUM(E39:E45)</f>
        <v>-21.099999999999994</v>
      </c>
      <c r="F38" s="4">
        <f>SUM(F39:F45)</f>
        <v>65.4</v>
      </c>
      <c r="G38" s="4">
        <f>SUM(G39:G45)</f>
        <v>118.4</v>
      </c>
      <c r="H38" s="4">
        <f>SUM(H39:H45)</f>
        <v>95.1</v>
      </c>
      <c r="I38" s="4">
        <v>284.1</v>
      </c>
      <c r="J38" s="4">
        <v>64.9</v>
      </c>
      <c r="K38" s="8">
        <v>567.8</v>
      </c>
      <c r="L38" s="8">
        <f aca="true" t="shared" si="12" ref="L38:Q38">SUM(L39:L45)</f>
        <v>-482.00000000000006</v>
      </c>
      <c r="M38" s="8">
        <f t="shared" si="12"/>
        <v>320</v>
      </c>
      <c r="N38" s="8">
        <f t="shared" si="12"/>
        <v>361.7</v>
      </c>
      <c r="O38" s="8">
        <f t="shared" si="12"/>
        <v>445.29999999999995</v>
      </c>
      <c r="P38" s="8">
        <f t="shared" si="12"/>
        <v>-91.90000000000003</v>
      </c>
      <c r="Q38" s="8">
        <f t="shared" si="12"/>
        <v>421.5</v>
      </c>
      <c r="R38" s="8">
        <f>SUM(R39:R45)</f>
        <v>592</v>
      </c>
      <c r="S38" s="8">
        <f>SUM(S39:S45)</f>
        <v>568.3</v>
      </c>
      <c r="T38" s="8">
        <f>SUM(T39:T45)</f>
        <v>794.2</v>
      </c>
      <c r="U38" s="8">
        <f>SUM(U39:U45)</f>
        <v>789.3000000000001</v>
      </c>
      <c r="V38" s="8">
        <v>14.599999999999994</v>
      </c>
      <c r="W38" s="11">
        <v>1758.3</v>
      </c>
      <c r="X38" s="38">
        <f>SUM(X39:X45)</f>
        <v>-1269.2</v>
      </c>
    </row>
    <row r="39" spans="3:24" s="2" customFormat="1" ht="18.75" customHeight="1">
      <c r="C39" s="23" t="s">
        <v>35</v>
      </c>
      <c r="D39" s="11">
        <v>3212</v>
      </c>
      <c r="E39" s="11">
        <v>-54.3</v>
      </c>
      <c r="F39" s="7">
        <v>11.7</v>
      </c>
      <c r="G39" s="11">
        <v>59.6</v>
      </c>
      <c r="H39" s="11">
        <v>69.3</v>
      </c>
      <c r="I39" s="11">
        <v>124.5</v>
      </c>
      <c r="J39" s="11">
        <v>8.6</v>
      </c>
      <c r="K39" s="7">
        <v>383.5</v>
      </c>
      <c r="L39" s="7">
        <v>-367.70000000000005</v>
      </c>
      <c r="M39" s="7">
        <v>121.2</v>
      </c>
      <c r="N39" s="7">
        <v>95.7</v>
      </c>
      <c r="O39" s="7">
        <v>152.1</v>
      </c>
      <c r="P39" s="7">
        <v>-303.1</v>
      </c>
      <c r="Q39" s="7">
        <v>205.29999999999995</v>
      </c>
      <c r="R39" s="7">
        <v>144.9</v>
      </c>
      <c r="S39" s="7">
        <v>90.4</v>
      </c>
      <c r="T39" s="7">
        <v>-90.5</v>
      </c>
      <c r="U39" s="7">
        <v>157.6</v>
      </c>
      <c r="V39" s="7">
        <v>-96.7</v>
      </c>
      <c r="W39" s="11">
        <v>1721.7</v>
      </c>
      <c r="X39" s="11">
        <v>-1311.2</v>
      </c>
    </row>
    <row r="40" spans="3:24" s="2" customFormat="1" ht="25.5" customHeight="1">
      <c r="C40" s="23" t="s">
        <v>36</v>
      </c>
      <c r="D40" s="11">
        <v>3213</v>
      </c>
      <c r="E40" s="11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</row>
    <row r="41" spans="3:24" s="2" customFormat="1" ht="24" customHeight="1">
      <c r="C41" s="23" t="s">
        <v>37</v>
      </c>
      <c r="D41" s="11">
        <v>3214</v>
      </c>
      <c r="E41" s="11">
        <v>47.2</v>
      </c>
      <c r="F41" s="7">
        <v>53.7</v>
      </c>
      <c r="G41" s="7">
        <v>58.8</v>
      </c>
      <c r="H41" s="11">
        <v>25.8</v>
      </c>
      <c r="I41" s="11">
        <v>159.6</v>
      </c>
      <c r="J41" s="11">
        <v>56.3</v>
      </c>
      <c r="K41" s="7">
        <v>125.5</v>
      </c>
      <c r="L41" s="7">
        <v>52.999999999999986</v>
      </c>
      <c r="M41" s="7">
        <v>116.4</v>
      </c>
      <c r="N41" s="7">
        <v>266</v>
      </c>
      <c r="O41" s="7">
        <v>293.2</v>
      </c>
      <c r="P41" s="7">
        <v>75.2</v>
      </c>
      <c r="Q41" s="7">
        <v>49.800000000000004</v>
      </c>
      <c r="R41" s="7">
        <v>183.5</v>
      </c>
      <c r="S41" s="7">
        <v>268.7</v>
      </c>
      <c r="T41" s="7">
        <v>311.8</v>
      </c>
      <c r="U41" s="7">
        <v>513.2</v>
      </c>
      <c r="V41" s="7">
        <v>111.3</v>
      </c>
      <c r="W41" s="11">
        <v>36.6</v>
      </c>
      <c r="X41" s="7">
        <v>42</v>
      </c>
    </row>
    <row r="42" spans="3:24" s="2" customFormat="1" ht="27" customHeight="1">
      <c r="C42" s="23" t="s">
        <v>38</v>
      </c>
      <c r="D42" s="11">
        <v>3215</v>
      </c>
      <c r="E42" s="11">
        <v>-14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58.8</v>
      </c>
      <c r="L42" s="7">
        <v>-166.8</v>
      </c>
      <c r="M42" s="7">
        <v>82.39999999999999</v>
      </c>
      <c r="N42" s="7">
        <v>0</v>
      </c>
      <c r="O42" s="7">
        <v>0</v>
      </c>
      <c r="P42" s="7">
        <v>158.6</v>
      </c>
      <c r="Q42" s="7">
        <v>166.4</v>
      </c>
      <c r="R42" s="7">
        <v>263.6</v>
      </c>
      <c r="S42" s="7">
        <v>209.2</v>
      </c>
      <c r="T42" s="7">
        <v>572.9</v>
      </c>
      <c r="U42" s="7">
        <v>118.5</v>
      </c>
      <c r="V42" s="7">
        <v>0</v>
      </c>
      <c r="W42" s="7">
        <v>0</v>
      </c>
      <c r="X42" s="7">
        <v>0</v>
      </c>
    </row>
    <row r="43" spans="3:24" s="2" customFormat="1" ht="21.75" customHeight="1">
      <c r="C43" s="23" t="s">
        <v>39</v>
      </c>
      <c r="D43" s="11">
        <v>3216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</row>
    <row r="44" spans="3:24" s="2" customFormat="1" ht="21" customHeight="1">
      <c r="C44" s="23" t="s">
        <v>40</v>
      </c>
      <c r="D44" s="11">
        <v>3217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</row>
    <row r="45" spans="3:24" s="2" customFormat="1" ht="24" customHeight="1">
      <c r="C45" s="23" t="s">
        <v>41</v>
      </c>
      <c r="D45" s="11">
        <v>3218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-0.5</v>
      </c>
      <c r="M45" s="7">
        <v>0</v>
      </c>
      <c r="N45" s="7">
        <v>0</v>
      </c>
      <c r="O45" s="7">
        <v>0</v>
      </c>
      <c r="P45" s="7">
        <v>-22.6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</row>
    <row r="46" spans="3:24" s="2" customFormat="1" ht="21.75" customHeight="1">
      <c r="C46" s="24" t="s">
        <v>42</v>
      </c>
      <c r="D46" s="4">
        <v>322</v>
      </c>
      <c r="E46" s="4">
        <f>SUM(E47:E54)</f>
        <v>0</v>
      </c>
      <c r="F46" s="4">
        <f>SUM(F47:F54)</f>
        <v>0</v>
      </c>
      <c r="G46" s="4">
        <f>SUM(G47:G54)</f>
        <v>0</v>
      </c>
      <c r="H46" s="4">
        <f>SUM(H47:H54)</f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3:24" s="2" customFormat="1" ht="22.5" customHeight="1">
      <c r="C47" s="23" t="s">
        <v>35</v>
      </c>
      <c r="D47" s="11">
        <v>3222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</row>
    <row r="48" spans="3:24" s="2" customFormat="1" ht="23.25" customHeight="1">
      <c r="C48" s="23" t="s">
        <v>36</v>
      </c>
      <c r="D48" s="11">
        <v>3223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</row>
    <row r="49" spans="3:24" s="2" customFormat="1" ht="17.25" customHeight="1">
      <c r="C49" s="23" t="s">
        <v>37</v>
      </c>
      <c r="D49" s="11">
        <v>3224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</row>
    <row r="50" spans="3:24" s="2" customFormat="1" ht="24" customHeight="1">
      <c r="C50" s="23" t="s">
        <v>38</v>
      </c>
      <c r="D50" s="11">
        <v>3225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</row>
    <row r="51" spans="3:24" s="2" customFormat="1" ht="21.75" customHeight="1">
      <c r="C51" s="23" t="s">
        <v>39</v>
      </c>
      <c r="D51" s="11">
        <v>3226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</row>
    <row r="52" spans="3:24" s="2" customFormat="1" ht="19.5" customHeight="1">
      <c r="C52" s="23" t="s">
        <v>40</v>
      </c>
      <c r="D52" s="11">
        <v>3227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</row>
    <row r="53" spans="3:24" s="2" customFormat="1" ht="23.25" customHeight="1">
      <c r="C53" s="23" t="s">
        <v>41</v>
      </c>
      <c r="D53" s="11">
        <v>3228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</row>
    <row r="54" spans="3:24" s="2" customFormat="1" ht="22.5" customHeight="1">
      <c r="C54" s="27" t="s">
        <v>43</v>
      </c>
      <c r="D54" s="4">
        <v>323</v>
      </c>
      <c r="E54" s="7">
        <v>0</v>
      </c>
      <c r="F54" s="7">
        <v>0</v>
      </c>
      <c r="G54" s="7">
        <v>0</v>
      </c>
      <c r="H54" s="7">
        <v>0</v>
      </c>
      <c r="I54" s="11">
        <v>0</v>
      </c>
      <c r="J54" s="11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</row>
    <row r="55" spans="3:24" s="2" customFormat="1" ht="26.25" customHeight="1">
      <c r="C55" s="5" t="s">
        <v>44</v>
      </c>
      <c r="D55" s="4">
        <v>33</v>
      </c>
      <c r="E55" s="8">
        <f aca="true" t="shared" si="13" ref="E55:M55">SUM(E56:E62)</f>
        <v>134.9</v>
      </c>
      <c r="F55" s="8">
        <f t="shared" si="13"/>
        <v>140.70000000000002</v>
      </c>
      <c r="G55" s="8">
        <f t="shared" si="13"/>
        <v>40.1</v>
      </c>
      <c r="H55" s="8">
        <f t="shared" si="13"/>
        <v>-67.1</v>
      </c>
      <c r="I55" s="8">
        <f t="shared" si="13"/>
        <v>-82.3</v>
      </c>
      <c r="J55" s="8">
        <f t="shared" si="13"/>
        <v>12.200000000000003</v>
      </c>
      <c r="K55" s="8">
        <f t="shared" si="13"/>
        <v>951.1999999999999</v>
      </c>
      <c r="L55" s="8">
        <f t="shared" si="13"/>
        <v>691.9</v>
      </c>
      <c r="M55" s="8">
        <f t="shared" si="13"/>
        <v>1255.3000000000002</v>
      </c>
      <c r="N55" s="8">
        <f aca="true" t="shared" si="14" ref="N55:S55">SUM(N56:N62)</f>
        <v>572.6</v>
      </c>
      <c r="O55" s="8">
        <f t="shared" si="14"/>
        <v>600.0000000000001</v>
      </c>
      <c r="P55" s="8">
        <f t="shared" si="14"/>
        <v>211.79999999999998</v>
      </c>
      <c r="Q55" s="8">
        <f t="shared" si="14"/>
        <v>1000.9999999999999</v>
      </c>
      <c r="R55" s="8">
        <f t="shared" si="14"/>
        <v>932.9999999999999</v>
      </c>
      <c r="S55" s="8">
        <f t="shared" si="14"/>
        <v>1047.6999999999998</v>
      </c>
      <c r="T55" s="8">
        <f>SUM(T56:T62)</f>
        <v>1118.3</v>
      </c>
      <c r="U55" s="8">
        <f>SUM(U56:U62)</f>
        <v>1112.7</v>
      </c>
      <c r="V55" s="8">
        <v>1367.2</v>
      </c>
      <c r="W55" s="4">
        <v>6332.400000000001</v>
      </c>
      <c r="X55" s="42">
        <f>X63+X71</f>
        <v>2500.7</v>
      </c>
    </row>
    <row r="56" spans="3:24" s="1" customFormat="1" ht="21.75" customHeight="1">
      <c r="C56" s="24" t="s">
        <v>45</v>
      </c>
      <c r="D56" s="4">
        <v>3302</v>
      </c>
      <c r="E56" s="8">
        <f aca="true" t="shared" si="15" ref="E56:L56">SUM(E64,E72)</f>
        <v>0</v>
      </c>
      <c r="F56" s="8">
        <f t="shared" si="15"/>
        <v>0</v>
      </c>
      <c r="G56" s="8">
        <f t="shared" si="15"/>
        <v>0</v>
      </c>
      <c r="H56" s="8">
        <f t="shared" si="15"/>
        <v>0</v>
      </c>
      <c r="I56" s="8">
        <f t="shared" si="15"/>
        <v>0</v>
      </c>
      <c r="J56" s="8">
        <f t="shared" si="15"/>
        <v>0</v>
      </c>
      <c r="K56" s="8">
        <f t="shared" si="15"/>
        <v>0</v>
      </c>
      <c r="L56" s="8">
        <f t="shared" si="15"/>
        <v>0</v>
      </c>
      <c r="M56" s="8">
        <v>0</v>
      </c>
      <c r="N56" s="8">
        <f aca="true" t="shared" si="16" ref="N56:O62">SUM(N64,N72)</f>
        <v>0</v>
      </c>
      <c r="O56" s="8">
        <f t="shared" si="16"/>
        <v>0</v>
      </c>
      <c r="P56" s="8">
        <f aca="true" t="shared" si="17" ref="P56:Q62">SUM(P64,P72)</f>
        <v>0</v>
      </c>
      <c r="Q56" s="8">
        <f t="shared" si="17"/>
        <v>0</v>
      </c>
      <c r="R56" s="8">
        <f aca="true" t="shared" si="18" ref="R56:S62">SUM(R64,R72)</f>
        <v>0</v>
      </c>
      <c r="S56" s="8">
        <f t="shared" si="18"/>
        <v>0</v>
      </c>
      <c r="T56" s="8">
        <f aca="true" t="shared" si="19" ref="T56:U62">SUM(T64,T72)</f>
        <v>0</v>
      </c>
      <c r="U56" s="8">
        <f t="shared" si="19"/>
        <v>0</v>
      </c>
      <c r="V56" s="8">
        <v>0</v>
      </c>
      <c r="W56" s="8">
        <v>0</v>
      </c>
      <c r="X56" s="8">
        <v>0</v>
      </c>
    </row>
    <row r="57" spans="3:24" s="1" customFormat="1" ht="20.25" customHeight="1">
      <c r="C57" s="32" t="s">
        <v>46</v>
      </c>
      <c r="D57" s="4">
        <v>3303</v>
      </c>
      <c r="E57" s="8">
        <f aca="true" t="shared" si="20" ref="E57:E62">SUM(E65,E73)</f>
        <v>24.5</v>
      </c>
      <c r="F57" s="8">
        <f aca="true" t="shared" si="21" ref="F57:L62">SUM(F65,F73)</f>
        <v>10.8</v>
      </c>
      <c r="G57" s="8">
        <f t="shared" si="21"/>
        <v>-9</v>
      </c>
      <c r="H57" s="8">
        <f t="shared" si="21"/>
        <v>-32</v>
      </c>
      <c r="I57" s="8">
        <f t="shared" si="21"/>
        <v>-20.4</v>
      </c>
      <c r="J57" s="8">
        <f t="shared" si="21"/>
        <v>-20</v>
      </c>
      <c r="K57" s="8">
        <f t="shared" si="21"/>
        <v>693.8</v>
      </c>
      <c r="L57" s="8">
        <f t="shared" si="21"/>
        <v>224.5</v>
      </c>
      <c r="M57" s="8">
        <v>136.9</v>
      </c>
      <c r="N57" s="8">
        <f t="shared" si="16"/>
        <v>147.7</v>
      </c>
      <c r="O57" s="8">
        <f t="shared" si="16"/>
        <v>14.099999999999994</v>
      </c>
      <c r="P57" s="8">
        <f t="shared" si="17"/>
        <v>98.1</v>
      </c>
      <c r="Q57" s="8">
        <f t="shared" si="17"/>
        <v>537.8</v>
      </c>
      <c r="R57" s="8">
        <f t="shared" si="18"/>
        <v>279.7</v>
      </c>
      <c r="S57" s="8">
        <f>SUM(S65,S73)</f>
        <v>343.4</v>
      </c>
      <c r="T57" s="8">
        <f t="shared" si="19"/>
        <v>364.5</v>
      </c>
      <c r="U57" s="8">
        <f t="shared" si="19"/>
        <v>387.2</v>
      </c>
      <c r="V57" s="8">
        <v>906.6</v>
      </c>
      <c r="W57" s="4">
        <v>1984</v>
      </c>
      <c r="X57" s="8">
        <f>X65+X73</f>
        <v>-393</v>
      </c>
    </row>
    <row r="58" spans="3:24" s="1" customFormat="1" ht="20.25" customHeight="1">
      <c r="C58" s="24" t="s">
        <v>47</v>
      </c>
      <c r="D58" s="4">
        <v>3304</v>
      </c>
      <c r="E58" s="8">
        <f t="shared" si="20"/>
        <v>110.4</v>
      </c>
      <c r="F58" s="8">
        <f t="shared" si="21"/>
        <v>129.9</v>
      </c>
      <c r="G58" s="8">
        <f t="shared" si="21"/>
        <v>49.1</v>
      </c>
      <c r="H58" s="8">
        <f t="shared" si="21"/>
        <v>-35.1</v>
      </c>
      <c r="I58" s="8">
        <f t="shared" si="21"/>
        <v>-61.9</v>
      </c>
      <c r="J58" s="8">
        <f t="shared" si="21"/>
        <v>32.2</v>
      </c>
      <c r="K58" s="8">
        <f t="shared" si="21"/>
        <v>279.8</v>
      </c>
      <c r="L58" s="8">
        <f t="shared" si="21"/>
        <v>665.5</v>
      </c>
      <c r="M58" s="8">
        <v>1118.4</v>
      </c>
      <c r="N58" s="8">
        <f t="shared" si="16"/>
        <v>444.3</v>
      </c>
      <c r="O58" s="8">
        <f t="shared" si="16"/>
        <v>585.9000000000001</v>
      </c>
      <c r="P58" s="8">
        <f t="shared" si="17"/>
        <v>113.69999999999999</v>
      </c>
      <c r="Q58" s="8">
        <f t="shared" si="17"/>
        <v>483.3</v>
      </c>
      <c r="R58" s="8">
        <f t="shared" si="18"/>
        <v>666.9</v>
      </c>
      <c r="S58" s="8">
        <f t="shared" si="18"/>
        <v>753.2</v>
      </c>
      <c r="T58" s="8">
        <f t="shared" si="19"/>
        <v>804.7</v>
      </c>
      <c r="U58" s="8">
        <f t="shared" si="19"/>
        <v>728.7</v>
      </c>
      <c r="V58" s="8">
        <v>460.6</v>
      </c>
      <c r="W58" s="4">
        <v>4348.4</v>
      </c>
      <c r="X58" s="1">
        <f>X66+X74</f>
        <v>2893.7</v>
      </c>
    </row>
    <row r="59" spans="3:24" s="1" customFormat="1" ht="21.75" customHeight="1">
      <c r="C59" s="24" t="s">
        <v>48</v>
      </c>
      <c r="D59" s="4">
        <v>3305</v>
      </c>
      <c r="E59" s="8">
        <f t="shared" si="20"/>
        <v>0</v>
      </c>
      <c r="F59" s="8">
        <f t="shared" si="21"/>
        <v>0</v>
      </c>
      <c r="G59" s="8">
        <f t="shared" si="21"/>
        <v>0</v>
      </c>
      <c r="H59" s="8">
        <f t="shared" si="21"/>
        <v>0</v>
      </c>
      <c r="I59" s="8">
        <f t="shared" si="21"/>
        <v>0</v>
      </c>
      <c r="J59" s="8">
        <f t="shared" si="21"/>
        <v>0</v>
      </c>
      <c r="K59" s="8">
        <f t="shared" si="21"/>
        <v>0</v>
      </c>
      <c r="L59" s="8">
        <f t="shared" si="21"/>
        <v>0</v>
      </c>
      <c r="M59" s="8">
        <v>0</v>
      </c>
      <c r="N59" s="8">
        <f t="shared" si="16"/>
        <v>0</v>
      </c>
      <c r="O59" s="8">
        <f t="shared" si="16"/>
        <v>0</v>
      </c>
      <c r="P59" s="8">
        <f t="shared" si="17"/>
        <v>0</v>
      </c>
      <c r="Q59" s="8">
        <f t="shared" si="17"/>
        <v>0</v>
      </c>
      <c r="R59" s="8">
        <f t="shared" si="18"/>
        <v>0</v>
      </c>
      <c r="S59" s="8">
        <f t="shared" si="18"/>
        <v>0</v>
      </c>
      <c r="T59" s="8">
        <f t="shared" si="19"/>
        <v>0</v>
      </c>
      <c r="U59" s="8">
        <f t="shared" si="19"/>
        <v>0</v>
      </c>
      <c r="V59" s="8">
        <v>0</v>
      </c>
      <c r="W59" s="4">
        <v>0</v>
      </c>
      <c r="X59" s="8">
        <v>0</v>
      </c>
    </row>
    <row r="60" spans="3:24" s="1" customFormat="1" ht="19.5" customHeight="1">
      <c r="C60" s="32" t="s">
        <v>49</v>
      </c>
      <c r="D60" s="4">
        <v>3306</v>
      </c>
      <c r="E60" s="8">
        <f t="shared" si="20"/>
        <v>0</v>
      </c>
      <c r="F60" s="8">
        <f t="shared" si="21"/>
        <v>0</v>
      </c>
      <c r="G60" s="8">
        <f t="shared" si="21"/>
        <v>0</v>
      </c>
      <c r="H60" s="8">
        <f t="shared" si="21"/>
        <v>0</v>
      </c>
      <c r="I60" s="8">
        <f t="shared" si="21"/>
        <v>0</v>
      </c>
      <c r="J60" s="8">
        <f t="shared" si="21"/>
        <v>0</v>
      </c>
      <c r="K60" s="8">
        <f t="shared" si="21"/>
        <v>0</v>
      </c>
      <c r="L60" s="8">
        <f t="shared" si="21"/>
        <v>0</v>
      </c>
      <c r="M60" s="8">
        <v>0</v>
      </c>
      <c r="N60" s="8">
        <f t="shared" si="16"/>
        <v>0</v>
      </c>
      <c r="O60" s="8">
        <f t="shared" si="16"/>
        <v>0</v>
      </c>
      <c r="P60" s="8">
        <f t="shared" si="17"/>
        <v>0</v>
      </c>
      <c r="Q60" s="8">
        <f t="shared" si="17"/>
        <v>0</v>
      </c>
      <c r="R60" s="8">
        <f t="shared" si="18"/>
        <v>0</v>
      </c>
      <c r="S60" s="8">
        <f t="shared" si="18"/>
        <v>0</v>
      </c>
      <c r="T60" s="8">
        <f t="shared" si="19"/>
        <v>0</v>
      </c>
      <c r="U60" s="8">
        <f t="shared" si="19"/>
        <v>0</v>
      </c>
      <c r="V60" s="8">
        <v>0</v>
      </c>
      <c r="W60" s="4">
        <v>0</v>
      </c>
      <c r="X60" s="8">
        <v>0</v>
      </c>
    </row>
    <row r="61" spans="3:24" s="1" customFormat="1" ht="19.5" customHeight="1">
      <c r="C61" s="32" t="s">
        <v>50</v>
      </c>
      <c r="D61" s="4">
        <v>3307</v>
      </c>
      <c r="E61" s="8">
        <f t="shared" si="20"/>
        <v>0</v>
      </c>
      <c r="F61" s="8">
        <f t="shared" si="21"/>
        <v>0</v>
      </c>
      <c r="G61" s="8">
        <f t="shared" si="21"/>
        <v>0</v>
      </c>
      <c r="H61" s="8">
        <f t="shared" si="21"/>
        <v>0</v>
      </c>
      <c r="I61" s="8">
        <f t="shared" si="21"/>
        <v>0</v>
      </c>
      <c r="J61" s="8">
        <f t="shared" si="21"/>
        <v>0</v>
      </c>
      <c r="K61" s="8">
        <f t="shared" si="21"/>
        <v>0</v>
      </c>
      <c r="L61" s="8">
        <f t="shared" si="21"/>
        <v>0</v>
      </c>
      <c r="M61" s="8">
        <v>0</v>
      </c>
      <c r="N61" s="8">
        <f t="shared" si="16"/>
        <v>0</v>
      </c>
      <c r="O61" s="8">
        <f t="shared" si="16"/>
        <v>0</v>
      </c>
      <c r="P61" s="8">
        <f t="shared" si="17"/>
        <v>0</v>
      </c>
      <c r="Q61" s="8">
        <f t="shared" si="17"/>
        <v>0</v>
      </c>
      <c r="R61" s="8">
        <f t="shared" si="18"/>
        <v>0</v>
      </c>
      <c r="S61" s="8">
        <f t="shared" si="18"/>
        <v>0</v>
      </c>
      <c r="T61" s="8">
        <f t="shared" si="19"/>
        <v>0</v>
      </c>
      <c r="U61" s="8">
        <f t="shared" si="19"/>
        <v>0</v>
      </c>
      <c r="V61" s="8">
        <v>0</v>
      </c>
      <c r="W61" s="4">
        <v>0</v>
      </c>
      <c r="X61" s="8">
        <v>0</v>
      </c>
    </row>
    <row r="62" spans="3:24" s="1" customFormat="1" ht="18" customHeight="1">
      <c r="C62" s="24" t="s">
        <v>51</v>
      </c>
      <c r="D62" s="4">
        <v>3308</v>
      </c>
      <c r="E62" s="8">
        <f t="shared" si="20"/>
        <v>0</v>
      </c>
      <c r="F62" s="8">
        <f t="shared" si="21"/>
        <v>0</v>
      </c>
      <c r="G62" s="8">
        <f t="shared" si="21"/>
        <v>0</v>
      </c>
      <c r="H62" s="8">
        <f t="shared" si="21"/>
        <v>0</v>
      </c>
      <c r="I62" s="8">
        <f t="shared" si="21"/>
        <v>0</v>
      </c>
      <c r="J62" s="8">
        <f t="shared" si="21"/>
        <v>0</v>
      </c>
      <c r="K62" s="8">
        <f t="shared" si="21"/>
        <v>-22.4</v>
      </c>
      <c r="L62" s="8">
        <f t="shared" si="21"/>
        <v>-198.1</v>
      </c>
      <c r="M62" s="8">
        <v>0</v>
      </c>
      <c r="N62" s="8">
        <f t="shared" si="16"/>
        <v>-19.4</v>
      </c>
      <c r="O62" s="8">
        <f t="shared" si="16"/>
        <v>0</v>
      </c>
      <c r="P62" s="8">
        <f t="shared" si="17"/>
        <v>0</v>
      </c>
      <c r="Q62" s="8">
        <v>-20.1</v>
      </c>
      <c r="R62" s="8">
        <f t="shared" si="18"/>
        <v>-13.6</v>
      </c>
      <c r="S62" s="8">
        <f t="shared" si="18"/>
        <v>-48.9</v>
      </c>
      <c r="T62" s="8">
        <f t="shared" si="19"/>
        <v>-50.900000000000006</v>
      </c>
      <c r="U62" s="8">
        <f t="shared" si="19"/>
        <v>-3.2</v>
      </c>
      <c r="V62" s="8">
        <v>0</v>
      </c>
      <c r="W62" s="4">
        <v>0</v>
      </c>
      <c r="X62" s="8">
        <v>0</v>
      </c>
    </row>
    <row r="63" spans="3:24" s="1" customFormat="1" ht="18.75" customHeight="1">
      <c r="C63" s="31" t="s">
        <v>52</v>
      </c>
      <c r="D63" s="4">
        <v>331</v>
      </c>
      <c r="E63" s="8">
        <f>SUM(E64:E70)</f>
        <v>50</v>
      </c>
      <c r="F63" s="8">
        <f>SUM(F64:F70)</f>
        <v>50</v>
      </c>
      <c r="G63" s="8">
        <f>SUM(G64:G70)</f>
        <v>11.600000000000001</v>
      </c>
      <c r="H63" s="8">
        <f>SUM(H64:H70)</f>
        <v>-32.6</v>
      </c>
      <c r="I63" s="8">
        <v>-27.4</v>
      </c>
      <c r="J63" s="8">
        <v>-22.3</v>
      </c>
      <c r="K63" s="8">
        <v>-63.4</v>
      </c>
      <c r="L63" s="8">
        <f aca="true" t="shared" si="22" ref="L63:Q63">SUM(L64:L70)</f>
        <v>9.200000000000017</v>
      </c>
      <c r="M63" s="8">
        <f t="shared" si="22"/>
        <v>102.80000000000001</v>
      </c>
      <c r="N63" s="8">
        <f t="shared" si="22"/>
        <v>24.6</v>
      </c>
      <c r="O63" s="8">
        <f t="shared" si="22"/>
        <v>5.299999999999995</v>
      </c>
      <c r="P63" s="8">
        <f t="shared" si="22"/>
        <v>77.6</v>
      </c>
      <c r="Q63" s="8">
        <f t="shared" si="22"/>
        <v>507.4999999999999</v>
      </c>
      <c r="R63" s="8">
        <f>SUM(R64:R70)</f>
        <v>256.7</v>
      </c>
      <c r="S63" s="8">
        <f>SUM(S64:S70)</f>
        <v>299.5</v>
      </c>
      <c r="T63" s="8">
        <f>SUM(T64:T70)</f>
        <v>320.2</v>
      </c>
      <c r="U63" s="8">
        <f>SUM(U64:U70)</f>
        <v>375.4</v>
      </c>
      <c r="V63" s="8">
        <v>897.6</v>
      </c>
      <c r="W63" s="4">
        <v>1970</v>
      </c>
      <c r="X63" s="8">
        <f>SUM(X65:X70)</f>
        <v>-401.5</v>
      </c>
    </row>
    <row r="64" spans="3:24" s="2" customFormat="1" ht="20.25" customHeight="1">
      <c r="C64" s="23" t="s">
        <v>35</v>
      </c>
      <c r="D64" s="11">
        <v>3312</v>
      </c>
      <c r="E64" s="11">
        <v>0</v>
      </c>
      <c r="F64" s="7">
        <v>0</v>
      </c>
      <c r="G64" s="7">
        <v>0</v>
      </c>
      <c r="H64" s="7">
        <v>0</v>
      </c>
      <c r="I64" s="11">
        <v>0</v>
      </c>
      <c r="J64" s="11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17">
        <v>0</v>
      </c>
      <c r="U64" s="7">
        <v>0</v>
      </c>
      <c r="V64" s="7">
        <v>0</v>
      </c>
      <c r="W64" s="11">
        <v>0</v>
      </c>
      <c r="X64" s="7">
        <v>0</v>
      </c>
    </row>
    <row r="65" spans="3:24" s="2" customFormat="1" ht="22.5" customHeight="1">
      <c r="C65" s="23" t="s">
        <v>36</v>
      </c>
      <c r="D65" s="11">
        <v>3313</v>
      </c>
      <c r="E65" s="11">
        <v>24.5</v>
      </c>
      <c r="F65" s="7">
        <v>10.8</v>
      </c>
      <c r="G65" s="7">
        <v>-9</v>
      </c>
      <c r="H65" s="7">
        <v>-32</v>
      </c>
      <c r="I65" s="11">
        <v>-20.4</v>
      </c>
      <c r="J65" s="11">
        <v>-20</v>
      </c>
      <c r="K65" s="7">
        <v>-30</v>
      </c>
      <c r="L65" s="7">
        <v>224.5</v>
      </c>
      <c r="M65" s="7">
        <v>136.9</v>
      </c>
      <c r="N65" s="7">
        <v>55.7</v>
      </c>
      <c r="O65" s="7">
        <v>14.099999999999994</v>
      </c>
      <c r="P65" s="7">
        <v>98.1</v>
      </c>
      <c r="Q65" s="7">
        <v>537.8</v>
      </c>
      <c r="R65" s="7">
        <v>279.7</v>
      </c>
      <c r="S65" s="7">
        <v>343.4</v>
      </c>
      <c r="T65" s="7">
        <v>364.5</v>
      </c>
      <c r="U65" s="7">
        <v>387.2</v>
      </c>
      <c r="V65" s="7">
        <v>906.6</v>
      </c>
      <c r="W65" s="11">
        <v>1984</v>
      </c>
      <c r="X65" s="7">
        <v>-393</v>
      </c>
    </row>
    <row r="66" spans="3:24" s="2" customFormat="1" ht="23.25" customHeight="1">
      <c r="C66" s="23" t="s">
        <v>37</v>
      </c>
      <c r="D66" s="11">
        <v>3314</v>
      </c>
      <c r="E66" s="11">
        <v>25.5</v>
      </c>
      <c r="F66" s="7">
        <v>39.2</v>
      </c>
      <c r="G66" s="7">
        <v>20.6</v>
      </c>
      <c r="H66" s="7">
        <v>-0.6</v>
      </c>
      <c r="I66" s="7">
        <v>-7</v>
      </c>
      <c r="J66" s="7">
        <v>-2.3</v>
      </c>
      <c r="K66" s="7">
        <v>-11</v>
      </c>
      <c r="L66" s="7">
        <v>-17.2</v>
      </c>
      <c r="M66" s="7">
        <v>-34.1</v>
      </c>
      <c r="N66" s="7">
        <v>-11.7</v>
      </c>
      <c r="O66" s="7">
        <v>-8.799999999999999</v>
      </c>
      <c r="P66" s="7">
        <v>-20.5</v>
      </c>
      <c r="Q66" s="7">
        <v>-10.199999999999998</v>
      </c>
      <c r="R66" s="7">
        <v>-9.4</v>
      </c>
      <c r="S66" s="7">
        <v>-19.9</v>
      </c>
      <c r="T66" s="7">
        <v>-20</v>
      </c>
      <c r="U66" s="7">
        <v>-11.8</v>
      </c>
      <c r="V66" s="7">
        <v>-9</v>
      </c>
      <c r="W66" s="11">
        <v>-14</v>
      </c>
      <c r="X66" s="11">
        <v>-8.5</v>
      </c>
    </row>
    <row r="67" spans="3:24" s="2" customFormat="1" ht="40.5" customHeight="1">
      <c r="C67" s="23" t="s">
        <v>38</v>
      </c>
      <c r="D67" s="11">
        <v>3315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</row>
    <row r="68" spans="3:24" s="2" customFormat="1" ht="20.25" customHeight="1">
      <c r="C68" s="23" t="s">
        <v>39</v>
      </c>
      <c r="D68" s="11">
        <v>3316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</row>
    <row r="69" spans="3:24" s="2" customFormat="1" ht="24" customHeight="1">
      <c r="C69" s="23" t="s">
        <v>40</v>
      </c>
      <c r="D69" s="11">
        <v>3317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</row>
    <row r="70" spans="3:24" s="2" customFormat="1" ht="21" customHeight="1">
      <c r="C70" s="23" t="s">
        <v>53</v>
      </c>
      <c r="D70" s="11">
        <v>3318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-22.4</v>
      </c>
      <c r="L70" s="7">
        <v>-198.1</v>
      </c>
      <c r="M70" s="7">
        <v>0</v>
      </c>
      <c r="N70" s="7">
        <v>-19.4</v>
      </c>
      <c r="O70" s="7">
        <v>0</v>
      </c>
      <c r="P70" s="7">
        <v>0</v>
      </c>
      <c r="Q70" s="7">
        <v>-20.1</v>
      </c>
      <c r="R70" s="7">
        <v>-13.6</v>
      </c>
      <c r="S70" s="7">
        <v>-24</v>
      </c>
      <c r="T70" s="7">
        <v>-24.3</v>
      </c>
      <c r="U70" s="7">
        <v>0</v>
      </c>
      <c r="V70" s="7">
        <v>0</v>
      </c>
      <c r="W70" s="7">
        <v>0</v>
      </c>
      <c r="X70" s="7">
        <v>0</v>
      </c>
    </row>
    <row r="71" spans="3:24" s="2" customFormat="1" ht="18.75" customHeight="1">
      <c r="C71" s="24" t="s">
        <v>54</v>
      </c>
      <c r="D71" s="4">
        <v>332</v>
      </c>
      <c r="E71" s="8">
        <f>SUM(E72:E78)</f>
        <v>84.9</v>
      </c>
      <c r="F71" s="8">
        <f>SUM(F72:F78)</f>
        <v>90.7</v>
      </c>
      <c r="G71" s="8">
        <f>SUM(G72:G78)</f>
        <v>28.5</v>
      </c>
      <c r="H71" s="8">
        <f>SUM(H72:H78)</f>
        <v>-34.5</v>
      </c>
      <c r="I71" s="4">
        <v>-54.9</v>
      </c>
      <c r="J71" s="4">
        <v>34.5</v>
      </c>
      <c r="K71" s="8">
        <v>1014.6</v>
      </c>
      <c r="L71" s="8">
        <f aca="true" t="shared" si="23" ref="L71:U71">SUM(L72:L78)</f>
        <v>682.7</v>
      </c>
      <c r="M71" s="8">
        <f t="shared" si="23"/>
        <v>1152.5</v>
      </c>
      <c r="N71" s="8">
        <f t="shared" si="23"/>
        <v>548</v>
      </c>
      <c r="O71" s="8">
        <f t="shared" si="23"/>
        <v>594.7</v>
      </c>
      <c r="P71" s="8">
        <f t="shared" si="23"/>
        <v>134.2</v>
      </c>
      <c r="Q71" s="8">
        <f t="shared" si="23"/>
        <v>493.5</v>
      </c>
      <c r="R71" s="8">
        <f t="shared" si="23"/>
        <v>676.3</v>
      </c>
      <c r="S71" s="8">
        <f t="shared" si="23"/>
        <v>748.2</v>
      </c>
      <c r="T71" s="8">
        <f t="shared" si="23"/>
        <v>798.1</v>
      </c>
      <c r="U71" s="8">
        <f t="shared" si="23"/>
        <v>737.3</v>
      </c>
      <c r="V71" s="8">
        <v>469.6</v>
      </c>
      <c r="W71" s="4">
        <v>4362.400000000001</v>
      </c>
      <c r="X71" s="42">
        <f>SUM(X72:X78)</f>
        <v>2902.2</v>
      </c>
    </row>
    <row r="72" spans="3:24" s="2" customFormat="1" ht="25.5" customHeight="1">
      <c r="C72" s="23" t="s">
        <v>35</v>
      </c>
      <c r="D72" s="11">
        <v>3322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</row>
    <row r="73" spans="3:24" s="2" customFormat="1" ht="21.75" customHeight="1">
      <c r="C73" s="23" t="s">
        <v>36</v>
      </c>
      <c r="D73" s="11">
        <v>3323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723.8</v>
      </c>
      <c r="L73" s="7">
        <v>0</v>
      </c>
      <c r="M73" s="7">
        <v>0</v>
      </c>
      <c r="N73" s="7">
        <v>92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</row>
    <row r="74" spans="3:24" s="2" customFormat="1" ht="21" customHeight="1">
      <c r="C74" s="23" t="s">
        <v>37</v>
      </c>
      <c r="D74" s="11">
        <v>3324</v>
      </c>
      <c r="E74" s="11">
        <v>84.9</v>
      </c>
      <c r="F74" s="7">
        <v>90.7</v>
      </c>
      <c r="G74" s="7">
        <v>28.5</v>
      </c>
      <c r="H74" s="7">
        <v>-34.5</v>
      </c>
      <c r="I74" s="11">
        <v>-54.9</v>
      </c>
      <c r="J74" s="11">
        <v>34.5</v>
      </c>
      <c r="K74" s="7">
        <v>290.8</v>
      </c>
      <c r="L74" s="7">
        <v>682.7</v>
      </c>
      <c r="M74" s="7">
        <v>1152.5</v>
      </c>
      <c r="N74" s="7">
        <v>456</v>
      </c>
      <c r="O74" s="7">
        <v>594.7</v>
      </c>
      <c r="P74" s="7">
        <v>134.2</v>
      </c>
      <c r="Q74" s="7">
        <v>493.5</v>
      </c>
      <c r="R74" s="7">
        <v>676.3</v>
      </c>
      <c r="S74" s="7">
        <v>773.1</v>
      </c>
      <c r="T74" s="7">
        <v>824.7</v>
      </c>
      <c r="U74" s="7">
        <v>740.5</v>
      </c>
      <c r="V74" s="7">
        <v>469.6</v>
      </c>
      <c r="W74" s="11">
        <v>4362.400000000001</v>
      </c>
      <c r="X74" s="11">
        <v>2902.2</v>
      </c>
    </row>
    <row r="75" spans="3:24" s="2" customFormat="1" ht="33.75" customHeight="1">
      <c r="C75" s="23" t="s">
        <v>38</v>
      </c>
      <c r="D75" s="11">
        <v>3325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</row>
    <row r="76" spans="3:24" s="2" customFormat="1" ht="22.5" customHeight="1">
      <c r="C76" s="23" t="s">
        <v>39</v>
      </c>
      <c r="D76" s="11">
        <v>3326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</row>
    <row r="77" spans="3:24" s="2" customFormat="1" ht="20.25" customHeight="1">
      <c r="C77" s="23" t="s">
        <v>40</v>
      </c>
      <c r="D77" s="11">
        <v>3327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</row>
    <row r="78" spans="3:24" s="2" customFormat="1" ht="18" customHeight="1">
      <c r="C78" s="23" t="s">
        <v>53</v>
      </c>
      <c r="D78" s="11">
        <v>3328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-24.9</v>
      </c>
      <c r="T78" s="7">
        <v>-26.6</v>
      </c>
      <c r="U78" s="7">
        <v>-3.2</v>
      </c>
      <c r="V78" s="7">
        <v>0</v>
      </c>
      <c r="W78" s="7">
        <v>0</v>
      </c>
      <c r="X78" s="7">
        <v>0</v>
      </c>
    </row>
    <row r="79" spans="3:24" s="2" customFormat="1" ht="29.25" customHeight="1">
      <c r="C79" s="28" t="s">
        <v>55</v>
      </c>
      <c r="D79" s="11"/>
      <c r="E79" s="12">
        <f aca="true" t="shared" si="24" ref="E79:M79">E29-E30+E55</f>
        <v>0</v>
      </c>
      <c r="F79" s="12">
        <f t="shared" si="24"/>
        <v>0</v>
      </c>
      <c r="G79" s="12">
        <f t="shared" si="24"/>
        <v>5.755396159656812E-13</v>
      </c>
      <c r="H79" s="12">
        <f t="shared" si="24"/>
        <v>0</v>
      </c>
      <c r="I79" s="12">
        <f t="shared" si="24"/>
        <v>0</v>
      </c>
      <c r="J79" s="12">
        <f t="shared" si="24"/>
        <v>-2.2737367544323206E-13</v>
      </c>
      <c r="K79" s="12">
        <f t="shared" si="24"/>
        <v>0</v>
      </c>
      <c r="L79" s="12">
        <f t="shared" si="24"/>
        <v>-1.0231815394945443E-12</v>
      </c>
      <c r="M79" s="12">
        <f t="shared" si="24"/>
        <v>0</v>
      </c>
      <c r="N79" s="12">
        <f aca="true" t="shared" si="25" ref="N79:X79">N29-N30+N55</f>
        <v>0</v>
      </c>
      <c r="O79" s="12">
        <f t="shared" si="25"/>
        <v>2.1600499167107046E-12</v>
      </c>
      <c r="P79" s="12">
        <f t="shared" si="25"/>
        <v>0</v>
      </c>
      <c r="Q79" s="12">
        <f t="shared" si="25"/>
        <v>0</v>
      </c>
      <c r="R79" s="12">
        <f t="shared" si="25"/>
        <v>0</v>
      </c>
      <c r="S79" s="12">
        <f t="shared" si="25"/>
        <v>0</v>
      </c>
      <c r="T79" s="12">
        <f t="shared" si="25"/>
        <v>0</v>
      </c>
      <c r="U79" s="12">
        <f t="shared" si="25"/>
        <v>-2.0463630789890885E-12</v>
      </c>
      <c r="V79" s="12">
        <f t="shared" si="25"/>
        <v>0</v>
      </c>
      <c r="W79" s="12">
        <f t="shared" si="25"/>
        <v>0</v>
      </c>
      <c r="X79" s="12">
        <f t="shared" si="25"/>
        <v>0</v>
      </c>
    </row>
    <row r="80" spans="3:24" s="2" customFormat="1" ht="33" customHeight="1">
      <c r="C80" s="20" t="s">
        <v>56</v>
      </c>
      <c r="D80" s="11" t="s">
        <v>1</v>
      </c>
      <c r="E80" s="7">
        <f aca="true" t="shared" si="26" ref="E80:U80">E18+E28</f>
        <v>1299.7</v>
      </c>
      <c r="F80" s="7">
        <f t="shared" si="26"/>
        <v>1420.3000000000002</v>
      </c>
      <c r="G80" s="7">
        <f t="shared" si="26"/>
        <v>2188.6</v>
      </c>
      <c r="H80" s="7">
        <f t="shared" si="26"/>
        <v>2666.7000000000003</v>
      </c>
      <c r="I80" s="7">
        <f t="shared" si="26"/>
        <v>3483.8</v>
      </c>
      <c r="J80" s="7">
        <f t="shared" si="26"/>
        <v>4920</v>
      </c>
      <c r="K80" s="7">
        <f t="shared" si="26"/>
        <v>6237.6</v>
      </c>
      <c r="L80" s="7">
        <f t="shared" si="26"/>
        <v>6438.4000000000015</v>
      </c>
      <c r="M80" s="7">
        <f t="shared" si="26"/>
        <v>6801.200000000001</v>
      </c>
      <c r="N80" s="7">
        <f t="shared" si="26"/>
        <v>7084.6</v>
      </c>
      <c r="O80" s="7">
        <f t="shared" si="26"/>
        <v>7714.699999999999</v>
      </c>
      <c r="P80" s="7">
        <f t="shared" si="26"/>
        <v>7738</v>
      </c>
      <c r="Q80" s="7">
        <f t="shared" si="26"/>
        <v>8698.4</v>
      </c>
      <c r="R80" s="7">
        <f t="shared" si="26"/>
        <v>9304.300000000001</v>
      </c>
      <c r="S80" s="7">
        <f t="shared" si="26"/>
        <v>10154.9</v>
      </c>
      <c r="T80" s="7">
        <f t="shared" si="26"/>
        <v>11245.2</v>
      </c>
      <c r="U80" s="7">
        <f t="shared" si="26"/>
        <v>12145.5</v>
      </c>
      <c r="V80" s="7">
        <v>14259.800000000001</v>
      </c>
      <c r="W80" s="2">
        <f>W18+W28</f>
        <v>16981.1</v>
      </c>
      <c r="X80" s="7">
        <f>X18+X28</f>
        <v>18912.5</v>
      </c>
    </row>
    <row r="81" spans="3:22" s="3" customFormat="1" ht="69" customHeight="1">
      <c r="C81" s="30" t="s">
        <v>57</v>
      </c>
      <c r="M81" s="7"/>
      <c r="N81" s="15"/>
      <c r="P81" s="8"/>
      <c r="V81" s="15"/>
    </row>
    <row r="82" spans="14:22" s="3" customFormat="1" ht="15">
      <c r="N82" s="15"/>
      <c r="P82" s="13"/>
      <c r="R82" s="15"/>
      <c r="V82" s="15"/>
    </row>
    <row r="83" s="3" customFormat="1" ht="18">
      <c r="C83" s="16"/>
    </row>
    <row r="84" spans="3:16" s="3" customFormat="1" ht="18">
      <c r="C84" s="16"/>
      <c r="P84" s="13"/>
    </row>
  </sheetData>
  <sheetProtection/>
  <printOptions gridLines="1"/>
  <pageMargins left="0.7" right="0.7" top="0.75" bottom="0.75" header="0.3" footer="0.3"/>
  <pageSetup horizontalDpi="600" verticalDpi="600" orientation="portrait" scale="43" r:id="rId1"/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2022-06-23T05:44:10Z</cp:lastPrinted>
  <dcterms:created xsi:type="dcterms:W3CDTF">2007-02-19T10:04:14Z</dcterms:created>
  <dcterms:modified xsi:type="dcterms:W3CDTF">2022-06-27T13:11:35Z</dcterms:modified>
  <cp:category/>
  <cp:version/>
  <cp:contentType/>
  <cp:contentStatus/>
</cp:coreProperties>
</file>