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heet2" sheetId="1" r:id="rId1"/>
  </sheets>
  <externalReferences>
    <externalReference r:id="rId4"/>
    <externalReference r:id="rId5"/>
    <externalReference r:id="rId6"/>
  </externalReferences>
  <definedNames>
    <definedName name="_xlnm.Print_Area" localSheetId="0">'Sheet2'!$A$1:$U$83</definedName>
    <definedName name="_xlnm.Print_Titles" localSheetId="0">'Sheet2'!$A:$D</definedName>
  </definedNames>
  <calcPr fullCalcOnLoad="1"/>
</workbook>
</file>

<file path=xl/sharedStrings.xml><?xml version="1.0" encoding="utf-8"?>
<sst xmlns="http://schemas.openxmlformats.org/spreadsheetml/2006/main" count="87" uniqueCount="66">
  <si>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</si>
  <si>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</si>
  <si>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</si>
  <si>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</si>
  <si>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</si>
  <si>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</si>
  <si>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</si>
  <si>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</si>
  <si>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</si>
  <si>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</si>
  <si>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GEORGIA</t>
  </si>
  <si>
    <t>_Fiscal_year_ending_December_31</t>
  </si>
  <si>
    <t xml:space="preserve"> Millions Lari (GEL)</t>
  </si>
  <si>
    <t>GFS</t>
  </si>
  <si>
    <t>Code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</si>
  <si>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</si>
  <si>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</si>
  <si>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</si>
  <si>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</si>
  <si>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</si>
  <si>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</si>
  <si>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</si>
  <si>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</si>
  <si>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2M</t>
  </si>
  <si>
    <t>Central Government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</si>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</sst>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"/>
    <numFmt numFmtId="173" formatCode="0.0"/>
    <numFmt numFmtId="174" formatCode="[$-409]mmmm\ d\,\ yyyy;@"/>
    <numFmt numFmtId="175" formatCode="#,##0.000"/>
    <numFmt numFmtId="176" formatCode="0.000"/>
    <numFmt numFmtId="177" formatCode="_(* #,##0.0_);_(* \(#,##0.0\);_(* &quot;-&quot;??_);_(@_)"/>
    <numFmt numFmtId="178" formatCode="[$-409]dddd\,\ mmmm\ dd\,\ yyyy"/>
    <numFmt numFmtId="179" formatCode="[$-409]h:mm:ss\ AM/PM"/>
    <numFmt numFmtId="180" formatCode="[$-437]yyyy\ &quot;წლის&quot;\ dd\ mm\,\ dddd"/>
    <numFmt numFmtId="181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LitNusx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3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73" fontId="6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estr2012-1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estr2012-12a.xls-dazustebu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questr2016-1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62">
          <cell r="D62">
            <v>424.09999999999997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52">
          <cell r="D52">
            <v>323</v>
          </cell>
        </row>
      </sheetData>
      <sheetData sheetId="5">
        <row r="9">
          <cell r="D9">
            <v>1049.4</v>
          </cell>
        </row>
        <row r="14">
          <cell r="D14">
            <v>1061</v>
          </cell>
        </row>
        <row r="16">
          <cell r="D16">
            <v>248.3</v>
          </cell>
        </row>
        <row r="20">
          <cell r="D20">
            <v>253.1</v>
          </cell>
        </row>
        <row r="23">
          <cell r="D23">
            <v>1285.8999999999999</v>
          </cell>
        </row>
        <row r="33">
          <cell r="D33">
            <v>1710.3</v>
          </cell>
        </row>
        <row r="37">
          <cell r="D37">
            <v>1033.5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10">
          <cell r="D10">
            <v>3034</v>
          </cell>
        </row>
        <row r="22">
          <cell r="D22">
            <v>4356.1</v>
          </cell>
        </row>
        <row r="34">
          <cell r="D34">
            <v>70.1</v>
          </cell>
        </row>
        <row r="41">
          <cell r="D41">
            <v>526.6</v>
          </cell>
        </row>
        <row r="42">
          <cell r="D42">
            <v>0</v>
          </cell>
        </row>
        <row r="52">
          <cell r="D52">
            <v>296.8</v>
          </cell>
        </row>
        <row r="62">
          <cell r="D62">
            <v>296.40000000000003</v>
          </cell>
        </row>
      </sheetData>
      <sheetData sheetId="5">
        <row r="9">
          <cell r="D9">
            <v>1452.3</v>
          </cell>
        </row>
        <row r="14">
          <cell r="D14">
            <v>1117.8</v>
          </cell>
        </row>
        <row r="16">
          <cell r="D16">
            <v>397.7</v>
          </cell>
        </row>
        <row r="20">
          <cell r="D20">
            <v>359.3</v>
          </cell>
        </row>
        <row r="23">
          <cell r="D23">
            <v>935.1</v>
          </cell>
        </row>
        <row r="33">
          <cell r="D33">
            <v>3150.1</v>
          </cell>
        </row>
        <row r="37">
          <cell r="D37">
            <v>1329.5</v>
          </cell>
        </row>
      </sheetData>
      <sheetData sheetId="6">
        <row r="9">
          <cell r="D9">
            <v>416.0999999999999</v>
          </cell>
        </row>
        <row r="50">
          <cell r="D50">
            <v>81.80000000000007</v>
          </cell>
        </row>
        <row r="52">
          <cell r="D52">
            <v>197.7</v>
          </cell>
        </row>
        <row r="53">
          <cell r="D53">
            <v>209.20000000000002</v>
          </cell>
        </row>
        <row r="69">
          <cell r="D69">
            <v>343.4</v>
          </cell>
        </row>
        <row r="70">
          <cell r="D70">
            <v>-1</v>
          </cell>
        </row>
        <row r="73">
          <cell r="D73">
            <v>-24</v>
          </cell>
        </row>
        <row r="77">
          <cell r="D77">
            <v>773.0999999999999</v>
          </cell>
        </row>
        <row r="80">
          <cell r="D80">
            <v>-24.9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SheetLayoutView="90" zoomScalePageLayoutView="0" workbookViewId="0" topLeftCell="A1">
      <selection activeCell="J31" sqref="J31"/>
    </sheetView>
  </sheetViews>
  <sheetFormatPr defaultColWidth="13.140625" defaultRowHeight="15.75" customHeight="1"/>
  <cols>
    <col min="1" max="1" width="8.8515625" style="0" customWidth="1"/>
    <col min="2" max="2" width="9.8515625" style="0" customWidth="1"/>
    <col min="3" max="3" width="25.00390625" style="0" customWidth="1"/>
  </cols>
  <sheetData>
    <row r="1" spans="1:14" s="1" customFormat="1" ht="15.75" customHeight="1">
      <c r="A1" s="23">
        <v>915</v>
      </c>
      <c r="B1" s="23"/>
      <c r="C1" s="23"/>
      <c r="D1" s="24"/>
      <c r="E1" s="24"/>
      <c r="F1" s="29"/>
      <c r="G1" s="24"/>
      <c r="H1" s="24"/>
      <c r="I1" s="24"/>
      <c r="J1" s="24"/>
      <c r="K1" s="24"/>
      <c r="L1" s="24"/>
      <c r="M1" s="24"/>
      <c r="N1" s="24"/>
    </row>
    <row r="2" spans="1:14" s="1" customFormat="1" ht="15.75" customHeight="1">
      <c r="A2" s="23" t="s">
        <v>10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15.75" customHeight="1">
      <c r="A3" s="23" t="s">
        <v>24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" customFormat="1" ht="15.75" customHeight="1">
      <c r="A4" s="23" t="s">
        <v>11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2" customFormat="1" ht="15.75" customHeight="1">
      <c r="A5" s="34"/>
      <c r="B5" s="34"/>
      <c r="C5" s="34" t="s">
        <v>12</v>
      </c>
      <c r="D5" s="28" t="s">
        <v>13</v>
      </c>
      <c r="E5" s="28"/>
      <c r="F5" s="28"/>
      <c r="G5" s="29"/>
      <c r="H5" s="29"/>
      <c r="I5" s="29"/>
      <c r="J5" s="29"/>
      <c r="K5" s="29"/>
      <c r="L5" s="29"/>
      <c r="M5" s="29"/>
      <c r="N5" s="29"/>
    </row>
    <row r="6" spans="1:21" s="1" customFormat="1" ht="15.75" customHeight="1">
      <c r="A6" s="24"/>
      <c r="B6" s="24"/>
      <c r="C6" s="24"/>
      <c r="D6" s="25" t="s">
        <v>14</v>
      </c>
      <c r="E6" s="40">
        <v>2002</v>
      </c>
      <c r="F6" s="40">
        <v>2003</v>
      </c>
      <c r="G6" s="40">
        <v>2004</v>
      </c>
      <c r="H6" s="40">
        <v>2005</v>
      </c>
      <c r="I6" s="40">
        <v>2006</v>
      </c>
      <c r="J6" s="40">
        <v>2007</v>
      </c>
      <c r="K6" s="40">
        <v>2008</v>
      </c>
      <c r="L6" s="41">
        <v>2009</v>
      </c>
      <c r="M6" s="41">
        <v>2010</v>
      </c>
      <c r="N6" s="41">
        <v>2011</v>
      </c>
      <c r="O6" s="42">
        <v>2012</v>
      </c>
      <c r="P6" s="42">
        <v>2013</v>
      </c>
      <c r="Q6" s="43">
        <v>2014</v>
      </c>
      <c r="R6" s="42">
        <v>2015</v>
      </c>
      <c r="S6" s="33">
        <v>2016</v>
      </c>
      <c r="T6" s="33">
        <v>2017</v>
      </c>
      <c r="U6" s="33">
        <v>2018</v>
      </c>
    </row>
    <row r="7" spans="1:21" s="1" customFormat="1" ht="15.75" customHeight="1">
      <c r="A7" s="25" t="s">
        <v>25</v>
      </c>
      <c r="B7" s="25"/>
      <c r="C7" s="25"/>
      <c r="D7" s="24"/>
      <c r="E7" s="26"/>
      <c r="F7" s="26"/>
      <c r="G7" s="26"/>
      <c r="H7" s="26"/>
      <c r="I7" s="26"/>
      <c r="J7" s="26"/>
      <c r="K7" s="26"/>
      <c r="L7" s="24"/>
      <c r="M7" s="24"/>
      <c r="N7" s="27"/>
      <c r="O7" s="5"/>
      <c r="P7" s="5"/>
      <c r="Q7" s="5"/>
      <c r="R7" s="5"/>
      <c r="S7" s="5"/>
      <c r="T7" s="5"/>
      <c r="U7" s="5"/>
    </row>
    <row r="8" spans="1:21" s="1" customFormat="1" ht="15.75" customHeight="1">
      <c r="A8" s="25" t="s">
        <v>26</v>
      </c>
      <c r="B8" s="25"/>
      <c r="C8" s="25"/>
      <c r="D8" s="28">
        <v>1</v>
      </c>
      <c r="E8" s="15">
        <f aca="true" t="shared" si="0" ref="E8:N8">SUM(E9,E16:E18)</f>
        <v>802.7</v>
      </c>
      <c r="F8" s="15">
        <f t="shared" si="0"/>
        <v>933.3</v>
      </c>
      <c r="G8" s="15">
        <f t="shared" si="0"/>
        <v>1732.8999999999996</v>
      </c>
      <c r="H8" s="15">
        <f t="shared" si="0"/>
        <v>2213</v>
      </c>
      <c r="I8" s="15">
        <f t="shared" si="0"/>
        <v>3293.2999999999997</v>
      </c>
      <c r="J8" s="15">
        <f t="shared" si="0"/>
        <v>4293.599999999999</v>
      </c>
      <c r="K8" s="15">
        <f t="shared" si="0"/>
        <v>5517.7</v>
      </c>
      <c r="L8" s="15">
        <f t="shared" si="0"/>
        <v>4917</v>
      </c>
      <c r="M8" s="15">
        <f t="shared" si="0"/>
        <v>5421.499999999999</v>
      </c>
      <c r="N8" s="15">
        <f t="shared" si="0"/>
        <v>6388.8</v>
      </c>
      <c r="O8" s="15">
        <f aca="true" t="shared" si="1" ref="O8:U8">SUM(O9,O16:O18)</f>
        <v>7058.200000000001</v>
      </c>
      <c r="P8" s="15">
        <f t="shared" si="1"/>
        <v>6839.499999999999</v>
      </c>
      <c r="Q8" s="15">
        <f t="shared" si="1"/>
        <v>7434.5999999999985</v>
      </c>
      <c r="R8" s="15">
        <f t="shared" si="1"/>
        <v>8170.500000000001</v>
      </c>
      <c r="S8" s="15">
        <f t="shared" si="1"/>
        <v>8580</v>
      </c>
      <c r="T8" s="15">
        <f t="shared" si="1"/>
        <v>9750.300000000001</v>
      </c>
      <c r="U8" s="15">
        <f t="shared" si="1"/>
        <v>10595.599999999999</v>
      </c>
    </row>
    <row r="9" spans="1:21" s="1" customFormat="1" ht="15.75" customHeight="1">
      <c r="A9" s="25"/>
      <c r="B9" s="25" t="s">
        <v>27</v>
      </c>
      <c r="C9" s="35"/>
      <c r="D9" s="28">
        <v>11</v>
      </c>
      <c r="E9" s="14">
        <f aca="true" t="shared" si="2" ref="E9:J9">SUM(E10:E15)</f>
        <v>567.9</v>
      </c>
      <c r="F9" s="14">
        <f t="shared" si="2"/>
        <v>602.3</v>
      </c>
      <c r="G9" s="14">
        <f t="shared" si="2"/>
        <v>975.2999999999998</v>
      </c>
      <c r="H9" s="14">
        <f t="shared" si="2"/>
        <v>1407.3</v>
      </c>
      <c r="I9" s="14">
        <f t="shared" si="2"/>
        <v>2130.2999999999997</v>
      </c>
      <c r="J9" s="14">
        <f t="shared" si="2"/>
        <v>3010.5</v>
      </c>
      <c r="K9" s="14">
        <f aca="true" t="shared" si="3" ref="K9:U9">SUM(K10:K15)</f>
        <v>4541.599999999999</v>
      </c>
      <c r="L9" s="15">
        <f t="shared" si="3"/>
        <v>4161.7</v>
      </c>
      <c r="M9" s="15">
        <f t="shared" si="3"/>
        <v>4592.4</v>
      </c>
      <c r="N9" s="15">
        <f t="shared" si="3"/>
        <v>5802</v>
      </c>
      <c r="O9" s="15">
        <f t="shared" si="3"/>
        <v>6311.1</v>
      </c>
      <c r="P9" s="15">
        <f t="shared" si="3"/>
        <v>6287.7</v>
      </c>
      <c r="Q9" s="15">
        <f t="shared" si="3"/>
        <v>6846.999999999999</v>
      </c>
      <c r="R9" s="15">
        <f t="shared" si="3"/>
        <v>7549.6</v>
      </c>
      <c r="S9" s="15">
        <f t="shared" si="3"/>
        <v>7986.800000000001</v>
      </c>
      <c r="T9" s="15">
        <f t="shared" si="3"/>
        <v>8991.300000000001</v>
      </c>
      <c r="U9" s="15">
        <f t="shared" si="3"/>
        <v>9695.9</v>
      </c>
    </row>
    <row r="10" spans="1:21" s="1" customFormat="1" ht="15.75" customHeight="1">
      <c r="A10" s="24"/>
      <c r="B10" s="24"/>
      <c r="C10" s="36" t="s">
        <v>28</v>
      </c>
      <c r="D10" s="29">
        <v>111</v>
      </c>
      <c r="E10" s="11">
        <v>27.8</v>
      </c>
      <c r="F10" s="11">
        <v>31.8</v>
      </c>
      <c r="G10" s="16">
        <v>27.7</v>
      </c>
      <c r="H10" s="11">
        <v>0</v>
      </c>
      <c r="I10" s="11">
        <v>324.9</v>
      </c>
      <c r="J10" s="11">
        <v>533.1</v>
      </c>
      <c r="K10" s="11">
        <v>1810.4</v>
      </c>
      <c r="L10" s="11">
        <v>1570.9</v>
      </c>
      <c r="M10" s="16">
        <v>1695</v>
      </c>
      <c r="N10" s="9">
        <v>2271.7</v>
      </c>
      <c r="O10" s="16">
        <v>2487.4</v>
      </c>
      <c r="P10" s="16">
        <v>2601.6</v>
      </c>
      <c r="Q10" s="16">
        <v>2619.2</v>
      </c>
      <c r="R10" s="16">
        <v>3077.6000000000004</v>
      </c>
      <c r="S10" s="16">
        <f>'[3]Table1'!$D$10</f>
        <v>3034</v>
      </c>
      <c r="T10" s="11">
        <v>3282.6</v>
      </c>
      <c r="U10" s="44">
        <v>3614.5</v>
      </c>
    </row>
    <row r="11" spans="1:21" s="1" customFormat="1" ht="15.75" customHeight="1">
      <c r="A11" s="24"/>
      <c r="B11" s="24"/>
      <c r="C11" s="36" t="s">
        <v>29</v>
      </c>
      <c r="D11" s="29">
        <v>112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1">
        <v>0</v>
      </c>
      <c r="M11" s="16">
        <v>0</v>
      </c>
      <c r="N11" s="9">
        <v>0</v>
      </c>
      <c r="O11" s="16">
        <v>0</v>
      </c>
      <c r="P11" s="16">
        <v>0</v>
      </c>
      <c r="Q11" s="16">
        <v>0</v>
      </c>
      <c r="R11" s="16">
        <v>0</v>
      </c>
      <c r="S11" s="16">
        <f>'[3]Table1'!$D$14</f>
        <v>0</v>
      </c>
      <c r="T11" s="16">
        <v>0</v>
      </c>
      <c r="U11" s="44">
        <v>0</v>
      </c>
    </row>
    <row r="12" spans="1:21" s="1" customFormat="1" ht="15.75" customHeight="1">
      <c r="A12" s="24"/>
      <c r="B12" s="24"/>
      <c r="C12" s="36" t="s">
        <v>30</v>
      </c>
      <c r="D12" s="29">
        <v>113</v>
      </c>
      <c r="E12" s="16">
        <v>0</v>
      </c>
      <c r="F12" s="16">
        <v>0</v>
      </c>
      <c r="G12" s="16">
        <v>2.1</v>
      </c>
      <c r="H12" s="16">
        <v>0</v>
      </c>
      <c r="I12" s="16">
        <v>0</v>
      </c>
      <c r="J12" s="16">
        <v>0</v>
      </c>
      <c r="K12" s="16">
        <v>0</v>
      </c>
      <c r="L12" s="11">
        <v>0</v>
      </c>
      <c r="M12" s="16">
        <v>0</v>
      </c>
      <c r="N12" s="9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44">
        <v>0</v>
      </c>
    </row>
    <row r="13" spans="1:21" s="1" customFormat="1" ht="15.75" customHeight="1">
      <c r="A13" s="24"/>
      <c r="B13" s="24"/>
      <c r="C13" s="36" t="s">
        <v>31</v>
      </c>
      <c r="D13" s="29">
        <v>114</v>
      </c>
      <c r="E13" s="11">
        <v>489.2</v>
      </c>
      <c r="F13" s="11">
        <v>504.2</v>
      </c>
      <c r="G13" s="16">
        <v>811.8</v>
      </c>
      <c r="H13" s="11">
        <v>1282.5</v>
      </c>
      <c r="I13" s="11">
        <v>1671.3</v>
      </c>
      <c r="J13" s="11">
        <v>2402.3</v>
      </c>
      <c r="K13" s="11">
        <v>2587.5</v>
      </c>
      <c r="L13" s="11">
        <v>2494.9</v>
      </c>
      <c r="M13" s="16">
        <v>2763.9</v>
      </c>
      <c r="N13" s="9">
        <v>3399.5</v>
      </c>
      <c r="O13" s="16">
        <v>3699.9</v>
      </c>
      <c r="P13" s="16">
        <v>3570.1</v>
      </c>
      <c r="Q13" s="16">
        <v>4108.7</v>
      </c>
      <c r="R13" s="16">
        <v>4376.2</v>
      </c>
      <c r="S13" s="16">
        <f>'[3]Table1'!$D$22</f>
        <v>4356.1</v>
      </c>
      <c r="T13" s="11">
        <v>5573.5</v>
      </c>
      <c r="U13" s="44">
        <v>5892.6</v>
      </c>
    </row>
    <row r="14" spans="1:21" s="1" customFormat="1" ht="15.75" customHeight="1">
      <c r="A14" s="24"/>
      <c r="B14" s="24"/>
      <c r="C14" s="36" t="s">
        <v>32</v>
      </c>
      <c r="D14" s="29">
        <v>115</v>
      </c>
      <c r="E14" s="11">
        <v>50.9</v>
      </c>
      <c r="F14" s="11">
        <v>66.3</v>
      </c>
      <c r="G14" s="16">
        <v>131.8</v>
      </c>
      <c r="H14" s="11">
        <v>124.2</v>
      </c>
      <c r="I14" s="11">
        <v>132.4</v>
      </c>
      <c r="J14" s="11">
        <v>52</v>
      </c>
      <c r="K14" s="11">
        <v>51.9</v>
      </c>
      <c r="L14" s="11">
        <v>35.9</v>
      </c>
      <c r="M14" s="16">
        <v>70.4</v>
      </c>
      <c r="N14" s="9">
        <v>93.2</v>
      </c>
      <c r="O14" s="16">
        <v>90.1</v>
      </c>
      <c r="P14" s="16">
        <v>89.4</v>
      </c>
      <c r="Q14" s="16">
        <v>94.9</v>
      </c>
      <c r="R14" s="16">
        <v>69.3</v>
      </c>
      <c r="S14" s="16">
        <f>'[3]Table1'!$D$34</f>
        <v>70.1</v>
      </c>
      <c r="T14" s="11">
        <v>71.6</v>
      </c>
      <c r="U14" s="44">
        <v>73.4</v>
      </c>
    </row>
    <row r="15" spans="1:21" s="1" customFormat="1" ht="15.75" customHeight="1">
      <c r="A15" s="24"/>
      <c r="B15" s="24"/>
      <c r="C15" s="36" t="s">
        <v>33</v>
      </c>
      <c r="D15" s="29">
        <v>116</v>
      </c>
      <c r="E15" s="11">
        <v>0</v>
      </c>
      <c r="F15" s="11">
        <v>0</v>
      </c>
      <c r="G15" s="16">
        <v>1.9</v>
      </c>
      <c r="H15" s="11">
        <v>0.6</v>
      </c>
      <c r="I15" s="11">
        <v>1.7</v>
      </c>
      <c r="J15" s="11">
        <v>23.1</v>
      </c>
      <c r="K15" s="11">
        <v>91.8</v>
      </c>
      <c r="L15" s="11">
        <v>60</v>
      </c>
      <c r="M15" s="16">
        <v>63.1</v>
      </c>
      <c r="N15" s="9">
        <v>37.6</v>
      </c>
      <c r="O15" s="16">
        <v>33.7</v>
      </c>
      <c r="P15" s="16">
        <v>26.6</v>
      </c>
      <c r="Q15" s="16">
        <v>24.2</v>
      </c>
      <c r="R15" s="16">
        <v>26.5</v>
      </c>
      <c r="S15" s="16">
        <f>'[3]Table1'!$D$41</f>
        <v>526.6</v>
      </c>
      <c r="T15" s="11">
        <v>63.6</v>
      </c>
      <c r="U15" s="44">
        <v>115.4</v>
      </c>
    </row>
    <row r="16" spans="1:21" s="1" customFormat="1" ht="15.75" customHeight="1">
      <c r="A16" s="24"/>
      <c r="B16" s="25" t="s">
        <v>34</v>
      </c>
      <c r="C16" s="35"/>
      <c r="D16" s="28">
        <v>12</v>
      </c>
      <c r="E16" s="14">
        <v>154.8</v>
      </c>
      <c r="F16" s="14">
        <v>222.7</v>
      </c>
      <c r="G16" s="15">
        <v>402.2</v>
      </c>
      <c r="H16" s="14">
        <v>428.8</v>
      </c>
      <c r="I16" s="14">
        <v>502.8</v>
      </c>
      <c r="J16" s="14">
        <v>722.1</v>
      </c>
      <c r="K16" s="15">
        <v>0</v>
      </c>
      <c r="L16" s="15">
        <v>0</v>
      </c>
      <c r="M16" s="15">
        <v>0</v>
      </c>
      <c r="N16" s="22">
        <v>0</v>
      </c>
      <c r="O16" s="22">
        <v>0</v>
      </c>
      <c r="P16" s="15">
        <v>0</v>
      </c>
      <c r="Q16" s="16">
        <v>0</v>
      </c>
      <c r="R16" s="16">
        <v>0</v>
      </c>
      <c r="S16" s="16">
        <f>'[3]Table1'!$D$42</f>
        <v>0</v>
      </c>
      <c r="T16" s="16">
        <v>0</v>
      </c>
      <c r="U16" s="44">
        <v>0</v>
      </c>
    </row>
    <row r="17" spans="1:21" s="1" customFormat="1" ht="15.75" customHeight="1">
      <c r="A17" s="24"/>
      <c r="B17" s="25" t="s">
        <v>35</v>
      </c>
      <c r="C17" s="35"/>
      <c r="D17" s="28">
        <v>13</v>
      </c>
      <c r="E17" s="14">
        <v>22.6</v>
      </c>
      <c r="F17" s="14">
        <v>48.4</v>
      </c>
      <c r="G17" s="15">
        <v>160.1</v>
      </c>
      <c r="H17" s="14">
        <v>104.5</v>
      </c>
      <c r="I17" s="14">
        <v>194</v>
      </c>
      <c r="J17" s="14">
        <v>208.6</v>
      </c>
      <c r="K17" s="14">
        <v>617.1</v>
      </c>
      <c r="L17" s="14">
        <v>387.7</v>
      </c>
      <c r="M17" s="15">
        <v>471.4</v>
      </c>
      <c r="N17" s="22">
        <v>263.1</v>
      </c>
      <c r="O17" s="15">
        <f>'[2]Table1'!$D$52</f>
        <v>323</v>
      </c>
      <c r="P17" s="15">
        <v>238.9</v>
      </c>
      <c r="Q17" s="15">
        <v>278.7</v>
      </c>
      <c r="R17" s="15">
        <v>315.6</v>
      </c>
      <c r="S17" s="15">
        <f>'[3]Table1'!$D$52</f>
        <v>296.8</v>
      </c>
      <c r="T17" s="15">
        <v>289.9</v>
      </c>
      <c r="U17" s="38">
        <v>339.4</v>
      </c>
    </row>
    <row r="18" spans="1:21" s="1" customFormat="1" ht="15.75" customHeight="1">
      <c r="A18" s="24"/>
      <c r="B18" s="25" t="s">
        <v>36</v>
      </c>
      <c r="C18" s="35"/>
      <c r="D18" s="28">
        <v>14</v>
      </c>
      <c r="E18" s="14">
        <v>57.4</v>
      </c>
      <c r="F18" s="14">
        <v>59.9</v>
      </c>
      <c r="G18" s="15">
        <v>195.3</v>
      </c>
      <c r="H18" s="14">
        <v>272.4</v>
      </c>
      <c r="I18" s="14">
        <v>466.2</v>
      </c>
      <c r="J18" s="14">
        <v>352.4</v>
      </c>
      <c r="K18" s="14">
        <v>359</v>
      </c>
      <c r="L18" s="14">
        <v>367.6</v>
      </c>
      <c r="M18" s="15">
        <v>357.7</v>
      </c>
      <c r="N18" s="22">
        <v>323.7</v>
      </c>
      <c r="O18" s="15">
        <f>'[1]Table1'!$D$62</f>
        <v>424.09999999999997</v>
      </c>
      <c r="P18" s="15">
        <v>312.9</v>
      </c>
      <c r="Q18" s="15">
        <v>308.9</v>
      </c>
      <c r="R18" s="15">
        <v>305.3</v>
      </c>
      <c r="S18" s="15">
        <f>'[3]Table1'!$D$62</f>
        <v>296.40000000000003</v>
      </c>
      <c r="T18" s="15">
        <v>469.1</v>
      </c>
      <c r="U18" s="38">
        <v>560.3</v>
      </c>
    </row>
    <row r="19" spans="1:21" s="1" customFormat="1" ht="15.75" customHeight="1">
      <c r="A19" s="25" t="s">
        <v>37</v>
      </c>
      <c r="B19" s="24"/>
      <c r="C19" s="36"/>
      <c r="D19" s="28">
        <v>2</v>
      </c>
      <c r="E19" s="14">
        <f>SUM(E20:E27)</f>
        <v>839.7</v>
      </c>
      <c r="F19" s="14">
        <f aca="true" t="shared" si="4" ref="F19:K19">SUM(F20:F27)</f>
        <v>915.5999999999999</v>
      </c>
      <c r="G19" s="14">
        <f t="shared" si="4"/>
        <v>1432.2</v>
      </c>
      <c r="H19" s="14">
        <f t="shared" si="4"/>
        <v>2012.7</v>
      </c>
      <c r="I19" s="14">
        <f t="shared" si="4"/>
        <v>2669.4</v>
      </c>
      <c r="J19" s="15">
        <f t="shared" si="4"/>
        <v>3890.0000000000005</v>
      </c>
      <c r="K19" s="14">
        <f t="shared" si="4"/>
        <v>5554.700000000001</v>
      </c>
      <c r="L19" s="14">
        <f aca="true" t="shared" si="5" ref="L19:R19">SUM(L20:L27)</f>
        <v>5367.200000000001</v>
      </c>
      <c r="M19" s="14">
        <f t="shared" si="5"/>
        <v>5466.499999999999</v>
      </c>
      <c r="N19" s="15">
        <f t="shared" si="5"/>
        <v>5926.9</v>
      </c>
      <c r="O19" s="15">
        <f t="shared" si="5"/>
        <v>6641.5</v>
      </c>
      <c r="P19" s="15">
        <f t="shared" si="5"/>
        <v>6545.599999999999</v>
      </c>
      <c r="Q19" s="15">
        <f t="shared" si="5"/>
        <v>7479.5</v>
      </c>
      <c r="R19" s="15">
        <f t="shared" si="5"/>
        <v>8158</v>
      </c>
      <c r="S19" s="15">
        <f>SUM(S20:S27)</f>
        <v>8741.8</v>
      </c>
      <c r="T19" s="15">
        <f>SUM(T20:T27)</f>
        <v>9372.1</v>
      </c>
      <c r="U19" s="15">
        <f>SUM(U20:U27)</f>
        <v>9543.699999999999</v>
      </c>
    </row>
    <row r="20" spans="1:21" s="1" customFormat="1" ht="15.75" customHeight="1">
      <c r="A20" s="24"/>
      <c r="B20" s="24" t="s">
        <v>16</v>
      </c>
      <c r="C20" s="36"/>
      <c r="D20" s="29">
        <v>21</v>
      </c>
      <c r="E20" s="11">
        <v>93.9</v>
      </c>
      <c r="F20" s="11">
        <v>131.5</v>
      </c>
      <c r="G20" s="9">
        <v>233</v>
      </c>
      <c r="H20" s="10">
        <v>336.7</v>
      </c>
      <c r="I20" s="11">
        <v>451.5</v>
      </c>
      <c r="J20" s="11">
        <v>603.5</v>
      </c>
      <c r="K20" s="11">
        <v>913.1</v>
      </c>
      <c r="L20" s="11">
        <v>941.6</v>
      </c>
      <c r="M20" s="16">
        <v>993.5</v>
      </c>
      <c r="N20" s="9">
        <v>1012.5</v>
      </c>
      <c r="O20" s="16">
        <f>'[2]Table2'!$D$9</f>
        <v>1049.4</v>
      </c>
      <c r="P20" s="16">
        <v>1187.6</v>
      </c>
      <c r="Q20" s="16">
        <v>1296.2</v>
      </c>
      <c r="R20" s="16">
        <v>1376.8</v>
      </c>
      <c r="S20" s="16">
        <f>'[3]Table2'!$D$9</f>
        <v>1452.3</v>
      </c>
      <c r="T20" s="16">
        <v>1385.4</v>
      </c>
      <c r="U20" s="44">
        <v>1407.6</v>
      </c>
    </row>
    <row r="21" spans="1:21" s="1" customFormat="1" ht="15.75" customHeight="1">
      <c r="A21" s="24"/>
      <c r="B21" s="24" t="s">
        <v>38</v>
      </c>
      <c r="C21" s="36"/>
      <c r="D21" s="29">
        <v>22</v>
      </c>
      <c r="E21" s="11">
        <v>183.1</v>
      </c>
      <c r="F21" s="11">
        <v>169.3</v>
      </c>
      <c r="G21" s="9">
        <v>319.2</v>
      </c>
      <c r="H21" s="10">
        <v>420.2</v>
      </c>
      <c r="I21" s="11">
        <v>678.5</v>
      </c>
      <c r="J21" s="11">
        <v>1483.8</v>
      </c>
      <c r="K21" s="11">
        <v>1508.7</v>
      </c>
      <c r="L21" s="11">
        <v>879.9</v>
      </c>
      <c r="M21" s="16">
        <v>881.6</v>
      </c>
      <c r="N21" s="9">
        <v>989</v>
      </c>
      <c r="O21" s="16">
        <f>'[2]Table2'!$D$14</f>
        <v>1061</v>
      </c>
      <c r="P21" s="16">
        <v>765.8</v>
      </c>
      <c r="Q21" s="16">
        <v>875.4</v>
      </c>
      <c r="R21" s="16">
        <v>946.2</v>
      </c>
      <c r="S21" s="16">
        <f>'[3]Table2'!$D$14</f>
        <v>1117.8</v>
      </c>
      <c r="T21" s="16">
        <v>1248.5</v>
      </c>
      <c r="U21" s="44">
        <v>1288.3</v>
      </c>
    </row>
    <row r="22" spans="1:21" s="1" customFormat="1" ht="15.75" customHeight="1">
      <c r="A22" s="24"/>
      <c r="B22" s="24" t="s">
        <v>39</v>
      </c>
      <c r="C22" s="36"/>
      <c r="D22" s="29">
        <v>23</v>
      </c>
      <c r="E22" s="11">
        <v>0</v>
      </c>
      <c r="F22" s="11">
        <v>0</v>
      </c>
      <c r="G22" s="9">
        <v>0</v>
      </c>
      <c r="H22" s="10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9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44">
        <v>0</v>
      </c>
    </row>
    <row r="23" spans="1:21" s="1" customFormat="1" ht="15.75" customHeight="1">
      <c r="A23" s="24"/>
      <c r="B23" s="24" t="s">
        <v>17</v>
      </c>
      <c r="C23" s="36"/>
      <c r="D23" s="29">
        <v>24</v>
      </c>
      <c r="E23" s="11">
        <v>146.7</v>
      </c>
      <c r="F23" s="11">
        <v>168.5</v>
      </c>
      <c r="G23" s="9">
        <v>142.4</v>
      </c>
      <c r="H23" s="10">
        <v>120.1</v>
      </c>
      <c r="I23" s="11">
        <v>100.5</v>
      </c>
      <c r="J23" s="11">
        <v>97.4</v>
      </c>
      <c r="K23" s="11">
        <v>119.3</v>
      </c>
      <c r="L23" s="11">
        <v>167.2</v>
      </c>
      <c r="M23" s="16">
        <v>200.7</v>
      </c>
      <c r="N23" s="9">
        <v>282.7</v>
      </c>
      <c r="O23" s="16">
        <f>'[2]Table2'!$D$16</f>
        <v>248.3</v>
      </c>
      <c r="P23" s="16">
        <v>233</v>
      </c>
      <c r="Q23" s="16">
        <v>244.9</v>
      </c>
      <c r="R23" s="16">
        <v>326.6</v>
      </c>
      <c r="S23" s="16">
        <f>'[3]Table2'!$D$16</f>
        <v>397.7</v>
      </c>
      <c r="T23" s="16">
        <v>476.6</v>
      </c>
      <c r="U23" s="44">
        <v>513</v>
      </c>
    </row>
    <row r="24" spans="1:21" s="1" customFormat="1" ht="15.75" customHeight="1">
      <c r="A24" s="24"/>
      <c r="B24" s="24" t="s">
        <v>18</v>
      </c>
      <c r="C24" s="36"/>
      <c r="D24" s="29">
        <v>25</v>
      </c>
      <c r="E24" s="11">
        <v>92</v>
      </c>
      <c r="F24" s="11">
        <v>57</v>
      </c>
      <c r="G24" s="9">
        <v>112.7</v>
      </c>
      <c r="H24" s="10">
        <v>421.5</v>
      </c>
      <c r="I24" s="11">
        <v>419</v>
      </c>
      <c r="J24" s="11">
        <v>267.3</v>
      </c>
      <c r="K24" s="11">
        <v>362.5</v>
      </c>
      <c r="L24" s="11">
        <v>447.3</v>
      </c>
      <c r="M24" s="16">
        <v>196.3</v>
      </c>
      <c r="N24" s="9">
        <v>196.7</v>
      </c>
      <c r="O24" s="16">
        <f>'[2]Table2'!$D$20</f>
        <v>253.1</v>
      </c>
      <c r="P24" s="16">
        <v>242.6</v>
      </c>
      <c r="Q24" s="16">
        <v>274.5</v>
      </c>
      <c r="R24" s="16">
        <v>245.7</v>
      </c>
      <c r="S24" s="16">
        <f>'[3]Table2'!$D$20</f>
        <v>359.3</v>
      </c>
      <c r="T24" s="16">
        <v>541.4</v>
      </c>
      <c r="U24" s="44">
        <v>444.7</v>
      </c>
    </row>
    <row r="25" spans="1:21" s="1" customFormat="1" ht="15.75" customHeight="1">
      <c r="A25" s="24"/>
      <c r="B25" s="24" t="s">
        <v>15</v>
      </c>
      <c r="C25" s="36"/>
      <c r="D25" s="29">
        <v>26</v>
      </c>
      <c r="E25" s="11">
        <v>65.1</v>
      </c>
      <c r="F25" s="11">
        <v>69.8</v>
      </c>
      <c r="G25" s="9">
        <v>128.2</v>
      </c>
      <c r="H25" s="10">
        <v>181.4</v>
      </c>
      <c r="I25" s="11">
        <v>222.7</v>
      </c>
      <c r="J25" s="11">
        <v>197.3</v>
      </c>
      <c r="K25" s="11">
        <v>858.9</v>
      </c>
      <c r="L25" s="11">
        <v>861.2</v>
      </c>
      <c r="M25" s="16">
        <v>1099.6</v>
      </c>
      <c r="N25" s="9">
        <v>1220.1</v>
      </c>
      <c r="O25" s="16">
        <f>'[2]Table2'!$D$23</f>
        <v>1285.8999999999999</v>
      </c>
      <c r="P25" s="16">
        <v>1083.3</v>
      </c>
      <c r="Q25" s="16">
        <v>1067.8</v>
      </c>
      <c r="R25" s="16">
        <v>1271.4</v>
      </c>
      <c r="S25" s="16">
        <f>'[3]Table2'!$D$23</f>
        <v>935.1</v>
      </c>
      <c r="T25" s="16">
        <v>968.6</v>
      </c>
      <c r="U25" s="44">
        <v>1282.7</v>
      </c>
    </row>
    <row r="26" spans="1:21" s="1" customFormat="1" ht="15.75" customHeight="1">
      <c r="A26" s="24"/>
      <c r="B26" s="24" t="s">
        <v>19</v>
      </c>
      <c r="C26" s="36"/>
      <c r="D26" s="29">
        <v>27</v>
      </c>
      <c r="E26" s="11">
        <v>258.9</v>
      </c>
      <c r="F26" s="11">
        <v>319.5</v>
      </c>
      <c r="G26" s="9">
        <v>480.5</v>
      </c>
      <c r="H26" s="10">
        <v>466</v>
      </c>
      <c r="I26" s="11">
        <v>597.2</v>
      </c>
      <c r="J26" s="11">
        <v>892.5</v>
      </c>
      <c r="K26" s="11">
        <v>1286.1</v>
      </c>
      <c r="L26" s="11">
        <v>1419.9</v>
      </c>
      <c r="M26" s="16">
        <v>1481.1</v>
      </c>
      <c r="N26" s="9">
        <v>1540.9</v>
      </c>
      <c r="O26" s="16">
        <f>'[2]Table2'!$D$33</f>
        <v>1710.3</v>
      </c>
      <c r="P26" s="16">
        <v>2083</v>
      </c>
      <c r="Q26" s="16">
        <v>2547.7</v>
      </c>
      <c r="R26" s="16">
        <v>2802.4</v>
      </c>
      <c r="S26" s="16">
        <f>'[3]Table2'!$D$33</f>
        <v>3150.1</v>
      </c>
      <c r="T26" s="16">
        <v>3324.3</v>
      </c>
      <c r="U26" s="44">
        <v>3501.3</v>
      </c>
    </row>
    <row r="27" spans="1:21" s="1" customFormat="1" ht="15.75" customHeight="1">
      <c r="A27" s="24"/>
      <c r="B27" s="24" t="s">
        <v>40</v>
      </c>
      <c r="C27" s="36"/>
      <c r="D27" s="29">
        <v>28</v>
      </c>
      <c r="E27" s="11">
        <v>0</v>
      </c>
      <c r="F27" s="11">
        <v>0</v>
      </c>
      <c r="G27" s="9">
        <v>16.2</v>
      </c>
      <c r="H27" s="10">
        <v>66.8</v>
      </c>
      <c r="I27" s="11">
        <v>200</v>
      </c>
      <c r="J27" s="11">
        <v>348.2</v>
      </c>
      <c r="K27" s="11">
        <v>506.1</v>
      </c>
      <c r="L27" s="11">
        <v>650.1</v>
      </c>
      <c r="M27" s="16">
        <v>613.7</v>
      </c>
      <c r="N27" s="9">
        <v>685</v>
      </c>
      <c r="O27" s="16">
        <f>'[2]Table2'!$D$37</f>
        <v>1033.5</v>
      </c>
      <c r="P27" s="16">
        <v>950.3</v>
      </c>
      <c r="Q27" s="16">
        <v>1173</v>
      </c>
      <c r="R27" s="16">
        <v>1188.9</v>
      </c>
      <c r="S27" s="16">
        <f>'[3]Table2'!$D$37</f>
        <v>1329.5</v>
      </c>
      <c r="T27" s="16">
        <v>1427.3</v>
      </c>
      <c r="U27" s="44">
        <v>1106.1</v>
      </c>
    </row>
    <row r="28" spans="1:21" s="1" customFormat="1" ht="15.75" customHeight="1">
      <c r="A28" s="30" t="s">
        <v>41</v>
      </c>
      <c r="B28" s="30"/>
      <c r="C28" s="37"/>
      <c r="D28" s="31" t="s">
        <v>42</v>
      </c>
      <c r="E28" s="17">
        <f>E8-E19</f>
        <v>-37</v>
      </c>
      <c r="F28" s="17">
        <f aca="true" t="shared" si="6" ref="F28:K28">F8-F19</f>
        <v>17.700000000000045</v>
      </c>
      <c r="G28" s="17">
        <f t="shared" si="6"/>
        <v>300.6999999999996</v>
      </c>
      <c r="H28" s="17">
        <f t="shared" si="6"/>
        <v>200.29999999999995</v>
      </c>
      <c r="I28" s="17">
        <f t="shared" si="6"/>
        <v>623.8999999999996</v>
      </c>
      <c r="J28" s="17">
        <f t="shared" si="6"/>
        <v>403.599999999999</v>
      </c>
      <c r="K28" s="17">
        <f t="shared" si="6"/>
        <v>-37.00000000000091</v>
      </c>
      <c r="L28" s="17">
        <f aca="true" t="shared" si="7" ref="L28:U28">L8-L19</f>
        <v>-450.2000000000007</v>
      </c>
      <c r="M28" s="17">
        <f t="shared" si="7"/>
        <v>-45</v>
      </c>
      <c r="N28" s="17">
        <f t="shared" si="7"/>
        <v>461.90000000000055</v>
      </c>
      <c r="O28" s="17">
        <f t="shared" si="7"/>
        <v>416.7000000000007</v>
      </c>
      <c r="P28" s="17">
        <f t="shared" si="7"/>
        <v>293.89999999999964</v>
      </c>
      <c r="Q28" s="17">
        <f t="shared" si="7"/>
        <v>-44.900000000001455</v>
      </c>
      <c r="R28" s="17">
        <f t="shared" si="7"/>
        <v>12.50000000000091</v>
      </c>
      <c r="S28" s="17">
        <f t="shared" si="7"/>
        <v>-161.79999999999927</v>
      </c>
      <c r="T28" s="17">
        <f t="shared" si="7"/>
        <v>378.2000000000007</v>
      </c>
      <c r="U28" s="17">
        <f t="shared" si="7"/>
        <v>1051.8999999999996</v>
      </c>
    </row>
    <row r="29" spans="1:21" s="1" customFormat="1" ht="15.75" customHeight="1">
      <c r="A29" s="30" t="s">
        <v>43</v>
      </c>
      <c r="B29" s="30"/>
      <c r="C29" s="37"/>
      <c r="D29" s="31" t="s">
        <v>44</v>
      </c>
      <c r="E29" s="17">
        <f aca="true" t="shared" si="8" ref="E29:K29">E8-E19+E22</f>
        <v>-37</v>
      </c>
      <c r="F29" s="17">
        <f t="shared" si="8"/>
        <v>17.700000000000045</v>
      </c>
      <c r="G29" s="17">
        <f t="shared" si="8"/>
        <v>300.6999999999996</v>
      </c>
      <c r="H29" s="17">
        <f t="shared" si="8"/>
        <v>200.29999999999995</v>
      </c>
      <c r="I29" s="17">
        <f t="shared" si="8"/>
        <v>623.8999999999996</v>
      </c>
      <c r="J29" s="17">
        <f t="shared" si="8"/>
        <v>403.599999999999</v>
      </c>
      <c r="K29" s="17">
        <f t="shared" si="8"/>
        <v>-37.00000000000091</v>
      </c>
      <c r="L29" s="17">
        <f aca="true" t="shared" si="9" ref="L29:U29">L8-L19+L22</f>
        <v>-450.2000000000007</v>
      </c>
      <c r="M29" s="17">
        <f t="shared" si="9"/>
        <v>-45</v>
      </c>
      <c r="N29" s="17">
        <f t="shared" si="9"/>
        <v>461.90000000000055</v>
      </c>
      <c r="O29" s="17">
        <f t="shared" si="9"/>
        <v>416.7000000000007</v>
      </c>
      <c r="P29" s="17">
        <f t="shared" si="9"/>
        <v>293.89999999999964</v>
      </c>
      <c r="Q29" s="17">
        <f t="shared" si="9"/>
        <v>-44.900000000001455</v>
      </c>
      <c r="R29" s="17">
        <f t="shared" si="9"/>
        <v>12.50000000000091</v>
      </c>
      <c r="S29" s="17">
        <f t="shared" si="9"/>
        <v>-161.79999999999927</v>
      </c>
      <c r="T29" s="17">
        <f t="shared" si="9"/>
        <v>378.2000000000007</v>
      </c>
      <c r="U29" s="17">
        <f t="shared" si="9"/>
        <v>1051.8999999999996</v>
      </c>
    </row>
    <row r="30" spans="1:21" s="1" customFormat="1" ht="15.75" customHeight="1">
      <c r="A30" s="25" t="s">
        <v>45</v>
      </c>
      <c r="B30" s="25"/>
      <c r="C30" s="35"/>
      <c r="D30" s="28">
        <v>31</v>
      </c>
      <c r="E30" s="8">
        <v>100</v>
      </c>
      <c r="F30" s="7">
        <v>94.2</v>
      </c>
      <c r="G30" s="7">
        <v>248.1</v>
      </c>
      <c r="H30" s="7">
        <v>23.1</v>
      </c>
      <c r="I30" s="14">
        <v>278.7</v>
      </c>
      <c r="J30" s="14">
        <v>274</v>
      </c>
      <c r="K30" s="14">
        <v>324.7</v>
      </c>
      <c r="L30" s="14">
        <v>746.8</v>
      </c>
      <c r="M30" s="15">
        <v>873.6</v>
      </c>
      <c r="N30" s="22">
        <v>755.8</v>
      </c>
      <c r="O30" s="15">
        <v>537.7</v>
      </c>
      <c r="P30" s="15">
        <v>690.2</v>
      </c>
      <c r="Q30" s="15">
        <v>617.7</v>
      </c>
      <c r="R30" s="15">
        <v>392.8</v>
      </c>
      <c r="S30" s="15">
        <f>'[3]Table3'!$D$9</f>
        <v>416.0999999999999</v>
      </c>
      <c r="T30" s="15">
        <v>874.2</v>
      </c>
      <c r="U30" s="38">
        <v>1811.2</v>
      </c>
    </row>
    <row r="31" spans="1:21" s="1" customFormat="1" ht="15.75" customHeight="1">
      <c r="A31" s="30" t="s">
        <v>46</v>
      </c>
      <c r="B31" s="30"/>
      <c r="C31" s="37"/>
      <c r="D31" s="31" t="s">
        <v>47</v>
      </c>
      <c r="E31" s="17">
        <f aca="true" t="shared" si="10" ref="E31:U31">E8-E19-E30</f>
        <v>-137</v>
      </c>
      <c r="F31" s="17">
        <f t="shared" si="10"/>
        <v>-76.49999999999996</v>
      </c>
      <c r="G31" s="17">
        <f t="shared" si="10"/>
        <v>52.599999999999596</v>
      </c>
      <c r="H31" s="17">
        <f t="shared" si="10"/>
        <v>177.19999999999996</v>
      </c>
      <c r="I31" s="17">
        <f t="shared" si="10"/>
        <v>345.19999999999965</v>
      </c>
      <c r="J31" s="17">
        <f t="shared" si="10"/>
        <v>129.599999999999</v>
      </c>
      <c r="K31" s="17">
        <f t="shared" si="10"/>
        <v>-361.7000000000009</v>
      </c>
      <c r="L31" s="17">
        <f t="shared" si="10"/>
        <v>-1197.0000000000007</v>
      </c>
      <c r="M31" s="17">
        <f t="shared" si="10"/>
        <v>-918.6</v>
      </c>
      <c r="N31" s="17">
        <f t="shared" si="10"/>
        <v>-293.8999999999994</v>
      </c>
      <c r="O31" s="17">
        <f t="shared" si="10"/>
        <v>-120.99999999999932</v>
      </c>
      <c r="P31" s="17">
        <f t="shared" si="10"/>
        <v>-396.3000000000004</v>
      </c>
      <c r="Q31" s="17">
        <f t="shared" si="10"/>
        <v>-662.6000000000015</v>
      </c>
      <c r="R31" s="17">
        <f t="shared" si="10"/>
        <v>-380.2999999999991</v>
      </c>
      <c r="S31" s="17">
        <f t="shared" si="10"/>
        <v>-577.8999999999992</v>
      </c>
      <c r="T31" s="17">
        <f t="shared" si="10"/>
        <v>-495.9999999999993</v>
      </c>
      <c r="U31" s="17">
        <f t="shared" si="10"/>
        <v>-759.3000000000004</v>
      </c>
    </row>
    <row r="32" spans="1:21" s="1" customFormat="1" ht="15.75" customHeight="1">
      <c r="A32" s="12" t="s">
        <v>48</v>
      </c>
      <c r="B32" s="12"/>
      <c r="C32" s="12"/>
      <c r="D32" s="28">
        <v>32</v>
      </c>
      <c r="E32" s="14">
        <f aca="true" t="shared" si="11" ref="E32:M32">SUM(E33:E39)</f>
        <v>-4.5</v>
      </c>
      <c r="F32" s="14">
        <f t="shared" si="11"/>
        <v>64.2</v>
      </c>
      <c r="G32" s="14">
        <f t="shared" si="11"/>
        <v>93.6</v>
      </c>
      <c r="H32" s="14">
        <f t="shared" si="11"/>
        <v>110.7</v>
      </c>
      <c r="I32" s="14">
        <f t="shared" si="11"/>
        <v>264.4</v>
      </c>
      <c r="J32" s="14">
        <f t="shared" si="11"/>
        <v>144.1</v>
      </c>
      <c r="K32" s="14">
        <f t="shared" si="11"/>
        <v>600.5</v>
      </c>
      <c r="L32" s="14">
        <f t="shared" si="11"/>
        <v>-499.50000000000006</v>
      </c>
      <c r="M32" s="14">
        <f t="shared" si="11"/>
        <v>357.4</v>
      </c>
      <c r="N32" s="15">
        <f aca="true" t="shared" si="12" ref="N32:U32">SUM(N33:N39)</f>
        <v>289.3</v>
      </c>
      <c r="O32" s="15">
        <f t="shared" si="12"/>
        <v>487.8</v>
      </c>
      <c r="P32" s="15">
        <f t="shared" si="12"/>
        <v>-172.20000000000005</v>
      </c>
      <c r="Q32" s="15">
        <f t="shared" si="12"/>
        <v>347.4</v>
      </c>
      <c r="R32" s="15">
        <f t="shared" si="12"/>
        <v>560.9</v>
      </c>
      <c r="S32" s="15">
        <f t="shared" si="12"/>
        <v>488.70000000000005</v>
      </c>
      <c r="T32" s="15">
        <f t="shared" si="12"/>
        <v>640.2</v>
      </c>
      <c r="U32" s="15">
        <f t="shared" si="12"/>
        <v>365.20000000000005</v>
      </c>
    </row>
    <row r="33" spans="1:21" s="4" customFormat="1" ht="15.75" customHeight="1">
      <c r="A33" s="13"/>
      <c r="B33" s="13" t="s">
        <v>49</v>
      </c>
      <c r="C33" s="13"/>
      <c r="D33" s="32">
        <v>3202</v>
      </c>
      <c r="E33" s="18">
        <f>SUM(E41,E49)</f>
        <v>-43.7</v>
      </c>
      <c r="F33" s="18">
        <f>SUM(F41,F49)</f>
        <v>10.5</v>
      </c>
      <c r="G33" s="18">
        <f>SUM(G41,G49)</f>
        <v>34.8</v>
      </c>
      <c r="H33" s="18">
        <f>SUM(H41,H49)</f>
        <v>84.9</v>
      </c>
      <c r="I33" s="18">
        <v>104.5</v>
      </c>
      <c r="J33" s="18">
        <v>87.8</v>
      </c>
      <c r="K33" s="18">
        <v>416.2</v>
      </c>
      <c r="L33" s="38">
        <v>-402.70000000000005</v>
      </c>
      <c r="M33" s="15">
        <v>109</v>
      </c>
      <c r="N33" s="15">
        <f aca="true" t="shared" si="13" ref="N33:O39">SUM(N41,N49)</f>
        <v>3</v>
      </c>
      <c r="O33" s="15">
        <f t="shared" si="13"/>
        <v>178.5</v>
      </c>
      <c r="P33" s="15">
        <f aca="true" t="shared" si="14" ref="P33:P39">SUM(P41,P49)</f>
        <v>-386.8</v>
      </c>
      <c r="Q33" s="15">
        <f aca="true" t="shared" si="15" ref="Q33:Q39">SUM(Q41,Q49)</f>
        <v>147.3</v>
      </c>
      <c r="R33" s="15">
        <v>188</v>
      </c>
      <c r="S33" s="15">
        <f>S41+S49</f>
        <v>81.80000000000007</v>
      </c>
      <c r="T33" s="15">
        <f>T41+T49</f>
        <v>-146.2</v>
      </c>
      <c r="U33" s="15">
        <f>U41+U49</f>
        <v>103.20000000000005</v>
      </c>
    </row>
    <row r="34" spans="1:21" s="4" customFormat="1" ht="15.75" customHeight="1">
      <c r="A34" s="13"/>
      <c r="B34" s="13" t="s">
        <v>50</v>
      </c>
      <c r="C34" s="13"/>
      <c r="D34" s="32">
        <v>3203</v>
      </c>
      <c r="E34" s="39">
        <f aca="true" t="shared" si="16" ref="E34:H39">SUM(E42,E50)</f>
        <v>0</v>
      </c>
      <c r="F34" s="39">
        <f t="shared" si="16"/>
        <v>0</v>
      </c>
      <c r="G34" s="39">
        <f t="shared" si="16"/>
        <v>0</v>
      </c>
      <c r="H34" s="39">
        <f t="shared" si="16"/>
        <v>0</v>
      </c>
      <c r="I34" s="39">
        <v>0</v>
      </c>
      <c r="J34" s="39">
        <v>0</v>
      </c>
      <c r="K34" s="39">
        <v>0</v>
      </c>
      <c r="L34" s="38">
        <v>0</v>
      </c>
      <c r="M34" s="15">
        <v>0</v>
      </c>
      <c r="N34" s="15">
        <f t="shared" si="13"/>
        <v>0</v>
      </c>
      <c r="O34" s="15">
        <f t="shared" si="13"/>
        <v>0</v>
      </c>
      <c r="P34" s="15">
        <f t="shared" si="14"/>
        <v>0</v>
      </c>
      <c r="Q34" s="15">
        <f t="shared" si="15"/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s="4" customFormat="1" ht="15.75" customHeight="1">
      <c r="A35" s="13"/>
      <c r="B35" s="13" t="s">
        <v>51</v>
      </c>
      <c r="C35" s="13"/>
      <c r="D35" s="32">
        <v>3204</v>
      </c>
      <c r="E35" s="39">
        <f t="shared" si="16"/>
        <v>47.2</v>
      </c>
      <c r="F35" s="39">
        <f t="shared" si="16"/>
        <v>53.7</v>
      </c>
      <c r="G35" s="39">
        <f t="shared" si="16"/>
        <v>58.8</v>
      </c>
      <c r="H35" s="39">
        <f t="shared" si="16"/>
        <v>25.8</v>
      </c>
      <c r="I35" s="39">
        <v>159.9</v>
      </c>
      <c r="J35" s="39">
        <v>56.3</v>
      </c>
      <c r="K35" s="39">
        <v>125.5</v>
      </c>
      <c r="L35" s="38">
        <v>64.69999999999999</v>
      </c>
      <c r="M35" s="15">
        <v>165.8</v>
      </c>
      <c r="N35" s="15">
        <f t="shared" si="13"/>
        <v>286.3</v>
      </c>
      <c r="O35" s="15">
        <f t="shared" si="13"/>
        <v>309.3</v>
      </c>
      <c r="P35" s="15">
        <f t="shared" si="14"/>
        <v>78.6</v>
      </c>
      <c r="Q35" s="15">
        <f t="shared" si="15"/>
        <v>33.7</v>
      </c>
      <c r="R35" s="15">
        <v>109.29999999999998</v>
      </c>
      <c r="S35" s="15">
        <f aca="true" t="shared" si="17" ref="S35:T39">S43+S51</f>
        <v>197.7</v>
      </c>
      <c r="T35" s="15">
        <f t="shared" si="17"/>
        <v>213.5</v>
      </c>
      <c r="U35" s="15">
        <f>U43+U51</f>
        <v>143.5</v>
      </c>
    </row>
    <row r="36" spans="1:21" s="4" customFormat="1" ht="15.75" customHeight="1">
      <c r="A36" s="13"/>
      <c r="B36" s="13" t="s">
        <v>52</v>
      </c>
      <c r="C36" s="13"/>
      <c r="D36" s="32">
        <v>3205</v>
      </c>
      <c r="E36" s="39">
        <f t="shared" si="16"/>
        <v>-8</v>
      </c>
      <c r="F36" s="39">
        <f t="shared" si="16"/>
        <v>0</v>
      </c>
      <c r="G36" s="39">
        <f t="shared" si="16"/>
        <v>0</v>
      </c>
      <c r="H36" s="39">
        <f t="shared" si="16"/>
        <v>0</v>
      </c>
      <c r="I36" s="39">
        <v>0</v>
      </c>
      <c r="J36" s="39">
        <v>0</v>
      </c>
      <c r="K36" s="39">
        <v>58.8</v>
      </c>
      <c r="L36" s="38">
        <v>-161.5</v>
      </c>
      <c r="M36" s="15">
        <v>82.6</v>
      </c>
      <c r="N36" s="15">
        <f t="shared" si="13"/>
        <v>0</v>
      </c>
      <c r="O36" s="15">
        <f t="shared" si="13"/>
        <v>0</v>
      </c>
      <c r="P36" s="15">
        <f t="shared" si="14"/>
        <v>158.6</v>
      </c>
      <c r="Q36" s="15">
        <f t="shared" si="15"/>
        <v>166.4</v>
      </c>
      <c r="R36" s="15">
        <v>263.6</v>
      </c>
      <c r="S36" s="15">
        <f t="shared" si="17"/>
        <v>209.20000000000002</v>
      </c>
      <c r="T36" s="15">
        <f t="shared" si="17"/>
        <v>572.9</v>
      </c>
      <c r="U36" s="15">
        <f>U44+U52</f>
        <v>118.5</v>
      </c>
    </row>
    <row r="37" spans="1:21" s="4" customFormat="1" ht="15.75" customHeight="1">
      <c r="A37" s="13"/>
      <c r="B37" s="13" t="s">
        <v>53</v>
      </c>
      <c r="C37" s="13"/>
      <c r="D37" s="32">
        <v>3206</v>
      </c>
      <c r="E37" s="39">
        <f t="shared" si="16"/>
        <v>0</v>
      </c>
      <c r="F37" s="39">
        <f t="shared" si="16"/>
        <v>0</v>
      </c>
      <c r="G37" s="39">
        <f t="shared" si="16"/>
        <v>0</v>
      </c>
      <c r="H37" s="39">
        <f t="shared" si="16"/>
        <v>0</v>
      </c>
      <c r="I37" s="39">
        <v>0</v>
      </c>
      <c r="J37" s="39">
        <v>0</v>
      </c>
      <c r="K37" s="39">
        <v>0</v>
      </c>
      <c r="L37" s="38">
        <v>0</v>
      </c>
      <c r="M37" s="15">
        <v>0</v>
      </c>
      <c r="N37" s="15">
        <f t="shared" si="13"/>
        <v>0</v>
      </c>
      <c r="O37" s="15">
        <f t="shared" si="13"/>
        <v>0</v>
      </c>
      <c r="P37" s="15">
        <f t="shared" si="14"/>
        <v>0</v>
      </c>
      <c r="Q37" s="15">
        <f t="shared" si="15"/>
        <v>0</v>
      </c>
      <c r="R37" s="15">
        <v>0</v>
      </c>
      <c r="S37" s="15">
        <f t="shared" si="17"/>
        <v>0</v>
      </c>
      <c r="T37" s="15">
        <f t="shared" si="17"/>
        <v>0</v>
      </c>
      <c r="U37" s="15">
        <f>U45+U53</f>
        <v>0</v>
      </c>
    </row>
    <row r="38" spans="1:21" s="4" customFormat="1" ht="15.75" customHeight="1">
      <c r="A38" s="13"/>
      <c r="B38" s="13" t="s">
        <v>54</v>
      </c>
      <c r="C38" s="13"/>
      <c r="D38" s="32">
        <v>3207</v>
      </c>
      <c r="E38" s="39">
        <f t="shared" si="16"/>
        <v>0</v>
      </c>
      <c r="F38" s="39">
        <f t="shared" si="16"/>
        <v>0</v>
      </c>
      <c r="G38" s="39">
        <f t="shared" si="16"/>
        <v>0</v>
      </c>
      <c r="H38" s="39">
        <f t="shared" si="16"/>
        <v>0</v>
      </c>
      <c r="I38" s="39">
        <v>0</v>
      </c>
      <c r="J38" s="39">
        <v>0</v>
      </c>
      <c r="K38" s="39">
        <v>0</v>
      </c>
      <c r="L38" s="38">
        <v>0</v>
      </c>
      <c r="M38" s="15">
        <v>0</v>
      </c>
      <c r="N38" s="15">
        <f t="shared" si="13"/>
        <v>0</v>
      </c>
      <c r="O38" s="15">
        <f t="shared" si="13"/>
        <v>0</v>
      </c>
      <c r="P38" s="15">
        <f t="shared" si="14"/>
        <v>0</v>
      </c>
      <c r="Q38" s="15">
        <f t="shared" si="15"/>
        <v>0</v>
      </c>
      <c r="R38" s="15">
        <v>0</v>
      </c>
      <c r="S38" s="15">
        <f t="shared" si="17"/>
        <v>0</v>
      </c>
      <c r="T38" s="15">
        <f t="shared" si="17"/>
        <v>0</v>
      </c>
      <c r="U38" s="15">
        <f>U46+U54</f>
        <v>0</v>
      </c>
    </row>
    <row r="39" spans="1:21" s="4" customFormat="1" ht="15.75" customHeight="1">
      <c r="A39" s="13"/>
      <c r="B39" s="13" t="s">
        <v>55</v>
      </c>
      <c r="C39" s="13"/>
      <c r="D39" s="32">
        <v>3208</v>
      </c>
      <c r="E39" s="39">
        <f t="shared" si="16"/>
        <v>0</v>
      </c>
      <c r="F39" s="39">
        <f t="shared" si="16"/>
        <v>0</v>
      </c>
      <c r="G39" s="39">
        <f t="shared" si="16"/>
        <v>0</v>
      </c>
      <c r="H39" s="39">
        <f t="shared" si="16"/>
        <v>0</v>
      </c>
      <c r="I39" s="39">
        <v>0</v>
      </c>
      <c r="J39" s="39">
        <v>0</v>
      </c>
      <c r="K39" s="39">
        <v>0</v>
      </c>
      <c r="L39" s="38">
        <v>0</v>
      </c>
      <c r="M39" s="15">
        <v>0</v>
      </c>
      <c r="N39" s="15">
        <f t="shared" si="13"/>
        <v>0</v>
      </c>
      <c r="O39" s="15">
        <f t="shared" si="13"/>
        <v>0</v>
      </c>
      <c r="P39" s="15">
        <f t="shared" si="14"/>
        <v>-22.6</v>
      </c>
      <c r="Q39" s="15">
        <f t="shared" si="15"/>
        <v>0</v>
      </c>
      <c r="R39" s="15">
        <v>0</v>
      </c>
      <c r="S39" s="15">
        <f t="shared" si="17"/>
        <v>0</v>
      </c>
      <c r="T39" s="15">
        <f t="shared" si="17"/>
        <v>0</v>
      </c>
      <c r="U39" s="15">
        <f>U47+U55</f>
        <v>0</v>
      </c>
    </row>
    <row r="40" spans="1:21" s="1" customFormat="1" ht="15.75" customHeight="1">
      <c r="A40" s="24"/>
      <c r="B40" s="12" t="s">
        <v>20</v>
      </c>
      <c r="D40" s="28">
        <v>321</v>
      </c>
      <c r="E40" s="14">
        <f aca="true" t="shared" si="18" ref="E40:O40">SUM(E41:E47)</f>
        <v>-4.5</v>
      </c>
      <c r="F40" s="14">
        <f t="shared" si="18"/>
        <v>64.2</v>
      </c>
      <c r="G40" s="14">
        <f t="shared" si="18"/>
        <v>93.6</v>
      </c>
      <c r="H40" s="14">
        <f t="shared" si="18"/>
        <v>110.7</v>
      </c>
      <c r="I40" s="14">
        <f t="shared" si="18"/>
        <v>264.4</v>
      </c>
      <c r="J40" s="14">
        <f t="shared" si="18"/>
        <v>144.1</v>
      </c>
      <c r="K40" s="14">
        <f t="shared" si="18"/>
        <v>600.5</v>
      </c>
      <c r="L40" s="14">
        <f t="shared" si="18"/>
        <v>-499.50000000000006</v>
      </c>
      <c r="M40" s="14">
        <f t="shared" si="18"/>
        <v>357.4</v>
      </c>
      <c r="N40" s="14">
        <f t="shared" si="18"/>
        <v>289.3</v>
      </c>
      <c r="O40" s="15">
        <f t="shared" si="18"/>
        <v>487.8</v>
      </c>
      <c r="P40" s="15">
        <f aca="true" t="shared" si="19" ref="P40:U40">SUM(P41:P47)</f>
        <v>-172.20000000000005</v>
      </c>
      <c r="Q40" s="15">
        <f t="shared" si="19"/>
        <v>347.4</v>
      </c>
      <c r="R40" s="15">
        <f t="shared" si="19"/>
        <v>560.9</v>
      </c>
      <c r="S40" s="15">
        <f t="shared" si="19"/>
        <v>488.70000000000005</v>
      </c>
      <c r="T40" s="15">
        <f t="shared" si="19"/>
        <v>640.2</v>
      </c>
      <c r="U40" s="15">
        <f t="shared" si="19"/>
        <v>365.20000000000005</v>
      </c>
    </row>
    <row r="41" spans="1:21" s="1" customFormat="1" ht="15.75" customHeight="1">
      <c r="A41" s="24"/>
      <c r="B41" s="10" t="s">
        <v>56</v>
      </c>
      <c r="D41" s="29">
        <v>3212</v>
      </c>
      <c r="E41" s="11">
        <v>-43.7</v>
      </c>
      <c r="F41" s="11">
        <v>10.5</v>
      </c>
      <c r="G41" s="9">
        <v>34.8</v>
      </c>
      <c r="H41" s="10">
        <v>84.9</v>
      </c>
      <c r="I41" s="11">
        <v>104.5</v>
      </c>
      <c r="J41" s="11">
        <v>87.8</v>
      </c>
      <c r="K41" s="11">
        <v>416.2</v>
      </c>
      <c r="L41" s="11">
        <v>-402.70000000000005</v>
      </c>
      <c r="M41" s="16">
        <v>109</v>
      </c>
      <c r="N41" s="16">
        <v>3</v>
      </c>
      <c r="O41" s="16">
        <v>178.5</v>
      </c>
      <c r="P41" s="16">
        <v>-386.8</v>
      </c>
      <c r="Q41" s="16">
        <v>147.3</v>
      </c>
      <c r="R41" s="16">
        <v>188</v>
      </c>
      <c r="S41" s="16">
        <f>'[3]Table3'!$D$50</f>
        <v>81.80000000000007</v>
      </c>
      <c r="T41" s="16">
        <v>-146.2</v>
      </c>
      <c r="U41" s="2">
        <v>103.20000000000005</v>
      </c>
    </row>
    <row r="42" spans="1:21" s="1" customFormat="1" ht="15.75" customHeight="1">
      <c r="A42" s="24"/>
      <c r="B42" s="10" t="s">
        <v>57</v>
      </c>
      <c r="D42" s="29">
        <v>3213</v>
      </c>
      <c r="E42" s="11">
        <v>0</v>
      </c>
      <c r="F42" s="11">
        <v>0</v>
      </c>
      <c r="G42" s="9">
        <v>0</v>
      </c>
      <c r="H42" s="10">
        <v>0</v>
      </c>
      <c r="I42" s="11">
        <v>0</v>
      </c>
      <c r="J42" s="11">
        <v>0</v>
      </c>
      <c r="K42" s="11">
        <v>0</v>
      </c>
      <c r="L42" s="11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2">
        <v>0</v>
      </c>
    </row>
    <row r="43" spans="1:21" s="1" customFormat="1" ht="15.75" customHeight="1">
      <c r="A43" s="24"/>
      <c r="B43" s="10" t="s">
        <v>58</v>
      </c>
      <c r="D43" s="29">
        <v>3214</v>
      </c>
      <c r="E43" s="11">
        <v>47.2</v>
      </c>
      <c r="F43" s="11">
        <v>53.7</v>
      </c>
      <c r="G43" s="9">
        <v>58.8</v>
      </c>
      <c r="H43" s="10">
        <v>25.8</v>
      </c>
      <c r="I43" s="11">
        <v>159.9</v>
      </c>
      <c r="J43" s="11">
        <v>56.3</v>
      </c>
      <c r="K43" s="11">
        <v>125.5</v>
      </c>
      <c r="L43" s="11">
        <v>64.69999999999999</v>
      </c>
      <c r="M43" s="16">
        <v>165.8</v>
      </c>
      <c r="N43" s="16">
        <v>286.3</v>
      </c>
      <c r="O43" s="16">
        <v>309.3</v>
      </c>
      <c r="P43" s="16">
        <v>78.6</v>
      </c>
      <c r="Q43" s="16">
        <v>33.7</v>
      </c>
      <c r="R43" s="16">
        <v>109.29999999999998</v>
      </c>
      <c r="S43" s="16">
        <f>'[3]Table3'!$D$52</f>
        <v>197.7</v>
      </c>
      <c r="T43" s="16">
        <v>213.5</v>
      </c>
      <c r="U43" s="2">
        <v>143.5</v>
      </c>
    </row>
    <row r="44" spans="1:21" s="1" customFormat="1" ht="15.75" customHeight="1">
      <c r="A44" s="24"/>
      <c r="B44" s="10" t="s">
        <v>59</v>
      </c>
      <c r="D44" s="29">
        <v>3215</v>
      </c>
      <c r="E44" s="16">
        <v>-8</v>
      </c>
      <c r="F44" s="16">
        <v>0</v>
      </c>
      <c r="G44" s="9">
        <v>0</v>
      </c>
      <c r="H44" s="9">
        <v>0</v>
      </c>
      <c r="I44" s="16">
        <v>0</v>
      </c>
      <c r="J44" s="16">
        <v>0</v>
      </c>
      <c r="K44" s="16">
        <v>58.8</v>
      </c>
      <c r="L44" s="11">
        <v>-161.5</v>
      </c>
      <c r="M44" s="16">
        <v>82.6</v>
      </c>
      <c r="N44" s="16">
        <v>0</v>
      </c>
      <c r="O44" s="16">
        <v>0</v>
      </c>
      <c r="P44" s="16">
        <v>158.6</v>
      </c>
      <c r="Q44" s="16">
        <v>166.4</v>
      </c>
      <c r="R44" s="16">
        <v>263.6</v>
      </c>
      <c r="S44" s="16">
        <f>'[3]Table3'!$D$53</f>
        <v>209.20000000000002</v>
      </c>
      <c r="T44" s="16">
        <v>572.9</v>
      </c>
      <c r="U44" s="2">
        <v>118.5</v>
      </c>
    </row>
    <row r="45" spans="1:21" s="1" customFormat="1" ht="15.75" customHeight="1">
      <c r="A45" s="24"/>
      <c r="B45" s="10" t="s">
        <v>60</v>
      </c>
      <c r="D45" s="29">
        <v>3216</v>
      </c>
      <c r="E45" s="16">
        <v>0</v>
      </c>
      <c r="F45" s="16">
        <v>0</v>
      </c>
      <c r="G45" s="9">
        <v>0</v>
      </c>
      <c r="H45" s="9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s="1" customFormat="1" ht="15.75" customHeight="1">
      <c r="A46" s="24"/>
      <c r="B46" s="10" t="s">
        <v>61</v>
      </c>
      <c r="D46" s="29">
        <v>3217</v>
      </c>
      <c r="E46" s="16">
        <v>0</v>
      </c>
      <c r="F46" s="16">
        <v>0</v>
      </c>
      <c r="G46" s="9">
        <v>0</v>
      </c>
      <c r="H46" s="9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1:21" s="1" customFormat="1" ht="15.75" customHeight="1">
      <c r="A47" s="24"/>
      <c r="B47" s="10" t="s">
        <v>62</v>
      </c>
      <c r="D47" s="29">
        <v>3218</v>
      </c>
      <c r="E47" s="16">
        <v>0</v>
      </c>
      <c r="F47" s="16">
        <v>0</v>
      </c>
      <c r="G47" s="9">
        <v>0</v>
      </c>
      <c r="H47" s="9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-22.6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s="1" customFormat="1" ht="15.75" customHeight="1">
      <c r="A48" s="24"/>
      <c r="B48" s="12" t="s">
        <v>21</v>
      </c>
      <c r="D48" s="28">
        <v>322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s="1" customFormat="1" ht="15.75" customHeight="1">
      <c r="A49" s="24"/>
      <c r="B49" s="10" t="s">
        <v>56</v>
      </c>
      <c r="D49" s="29">
        <v>3222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s="1" customFormat="1" ht="15.75" customHeight="1">
      <c r="A50" s="24"/>
      <c r="B50" s="10" t="s">
        <v>57</v>
      </c>
      <c r="D50" s="29">
        <v>3223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s="1" customFormat="1" ht="15.75" customHeight="1">
      <c r="A51" s="24"/>
      <c r="B51" s="10" t="s">
        <v>58</v>
      </c>
      <c r="D51" s="29">
        <v>3224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</row>
    <row r="52" spans="1:21" s="1" customFormat="1" ht="15.75" customHeight="1">
      <c r="A52" s="24"/>
      <c r="B52" s="10" t="s">
        <v>59</v>
      </c>
      <c r="D52" s="29">
        <v>3225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</row>
    <row r="53" spans="1:21" s="1" customFormat="1" ht="15.75" customHeight="1">
      <c r="A53" s="24"/>
      <c r="B53" s="10" t="s">
        <v>60</v>
      </c>
      <c r="D53" s="29">
        <v>3226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s="1" customFormat="1" ht="15.75" customHeight="1">
      <c r="A54" s="24"/>
      <c r="B54" s="10" t="s">
        <v>61</v>
      </c>
      <c r="D54" s="29">
        <v>3227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1:21" s="1" customFormat="1" ht="15.75" customHeight="1">
      <c r="A55" s="24"/>
      <c r="B55" s="10" t="s">
        <v>62</v>
      </c>
      <c r="D55" s="29">
        <v>3228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s="1" customFormat="1" ht="15.75" customHeight="1">
      <c r="A56" s="24"/>
      <c r="B56" s="10" t="s">
        <v>22</v>
      </c>
      <c r="D56" s="29">
        <v>323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</row>
    <row r="57" spans="1:21" s="1" customFormat="1" ht="15.75" customHeight="1">
      <c r="A57" s="12" t="s">
        <v>63</v>
      </c>
      <c r="B57" s="12"/>
      <c r="C57" s="12"/>
      <c r="D57" s="28">
        <v>33</v>
      </c>
      <c r="E57" s="14">
        <f>SUM(E58:E64)</f>
        <v>132.5</v>
      </c>
      <c r="F57" s="14">
        <f>SUM(F58:F64)</f>
        <v>140.70000000000002</v>
      </c>
      <c r="G57" s="15">
        <f>SUM(G58:G64)</f>
        <v>41</v>
      </c>
      <c r="H57" s="14">
        <f>SUM(H58:H64)</f>
        <v>-66.5</v>
      </c>
      <c r="I57" s="14">
        <v>-80.8</v>
      </c>
      <c r="J57" s="14">
        <v>14.5</v>
      </c>
      <c r="K57" s="14">
        <v>962.2</v>
      </c>
      <c r="L57" s="14">
        <f aca="true" t="shared" si="20" ref="L57:T57">SUM(L58:L64)</f>
        <v>697.5</v>
      </c>
      <c r="M57" s="14">
        <f t="shared" si="20"/>
        <v>1276</v>
      </c>
      <c r="N57" s="14">
        <f t="shared" si="20"/>
        <v>583.1999999999999</v>
      </c>
      <c r="O57" s="15">
        <f t="shared" si="20"/>
        <v>608.8000000000001</v>
      </c>
      <c r="P57" s="15">
        <f t="shared" si="20"/>
        <v>224.09999999999997</v>
      </c>
      <c r="Q57" s="15">
        <f t="shared" si="20"/>
        <v>1009.9999999999999</v>
      </c>
      <c r="R57" s="15">
        <f t="shared" si="20"/>
        <v>941.1999999999999</v>
      </c>
      <c r="S57" s="15">
        <f t="shared" si="20"/>
        <v>1066.6</v>
      </c>
      <c r="T57" s="15">
        <f t="shared" si="20"/>
        <v>1136.1999999999998</v>
      </c>
      <c r="U57" s="15">
        <f>SUM(U58:U64)</f>
        <v>1124.5</v>
      </c>
    </row>
    <row r="58" spans="1:21" s="3" customFormat="1" ht="15.75" customHeight="1">
      <c r="A58" s="12"/>
      <c r="B58" s="12" t="s">
        <v>64</v>
      </c>
      <c r="C58" s="12"/>
      <c r="D58" s="28">
        <v>3302</v>
      </c>
      <c r="E58" s="15">
        <f>SUM(E66,E74)</f>
        <v>0</v>
      </c>
      <c r="F58" s="15">
        <f>SUM(F66,F74)</f>
        <v>0</v>
      </c>
      <c r="G58" s="15">
        <f>SUM(G66,G74)</f>
        <v>0</v>
      </c>
      <c r="H58" s="15">
        <f>SUM(H66,H74)</f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f>O66+O74</f>
        <v>0</v>
      </c>
      <c r="P58" s="15">
        <f>P66+P74</f>
        <v>0</v>
      </c>
      <c r="Q58" s="15">
        <f>Q66+Q74</f>
        <v>0</v>
      </c>
      <c r="R58" s="15">
        <v>0</v>
      </c>
      <c r="S58" s="15">
        <f aca="true" t="shared" si="21" ref="S58:T64">S66+S74</f>
        <v>0</v>
      </c>
      <c r="T58" s="15">
        <f t="shared" si="21"/>
        <v>0</v>
      </c>
      <c r="U58" s="15">
        <f aca="true" t="shared" si="22" ref="U58:U64">U66+U74</f>
        <v>0</v>
      </c>
    </row>
    <row r="59" spans="1:21" s="3" customFormat="1" ht="15.75" customHeight="1">
      <c r="A59" s="12"/>
      <c r="B59" s="12" t="s">
        <v>65</v>
      </c>
      <c r="C59" s="12"/>
      <c r="D59" s="28">
        <v>3303</v>
      </c>
      <c r="E59" s="15">
        <f aca="true" t="shared" si="23" ref="E59:H64">SUM(E67,E75)</f>
        <v>24.5</v>
      </c>
      <c r="F59" s="15">
        <f t="shared" si="23"/>
        <v>10.8</v>
      </c>
      <c r="G59" s="15">
        <f t="shared" si="23"/>
        <v>-9</v>
      </c>
      <c r="H59" s="15">
        <f t="shared" si="23"/>
        <v>0</v>
      </c>
      <c r="I59" s="15">
        <v>-20.4</v>
      </c>
      <c r="J59" s="15">
        <v>0</v>
      </c>
      <c r="K59" s="15">
        <v>693.8</v>
      </c>
      <c r="L59" s="14">
        <v>224.5</v>
      </c>
      <c r="M59" s="15">
        <v>136.9</v>
      </c>
      <c r="N59" s="15">
        <v>147.7</v>
      </c>
      <c r="O59" s="15">
        <f aca="true" t="shared" si="24" ref="O59:O64">O67+O75</f>
        <v>14.099999999999994</v>
      </c>
      <c r="P59" s="15">
        <f aca="true" t="shared" si="25" ref="P59:Q64">P67+P75</f>
        <v>98.1</v>
      </c>
      <c r="Q59" s="15">
        <f t="shared" si="25"/>
        <v>537.8</v>
      </c>
      <c r="R59" s="15">
        <v>279.7</v>
      </c>
      <c r="S59" s="15">
        <f>S67+S75</f>
        <v>343.4</v>
      </c>
      <c r="T59" s="15">
        <f>T67+T75</f>
        <v>364.5</v>
      </c>
      <c r="U59" s="15">
        <f t="shared" si="22"/>
        <v>387.2</v>
      </c>
    </row>
    <row r="60" spans="1:21" s="3" customFormat="1" ht="15.75" customHeight="1">
      <c r="A60" s="12"/>
      <c r="B60" s="12" t="s">
        <v>0</v>
      </c>
      <c r="C60" s="12"/>
      <c r="D60" s="28">
        <v>3304</v>
      </c>
      <c r="E60" s="15">
        <f t="shared" si="23"/>
        <v>108</v>
      </c>
      <c r="F60" s="15">
        <f t="shared" si="23"/>
        <v>129.9</v>
      </c>
      <c r="G60" s="15">
        <f t="shared" si="23"/>
        <v>50</v>
      </c>
      <c r="H60" s="15">
        <f t="shared" si="23"/>
        <v>-66.5</v>
      </c>
      <c r="I60" s="15">
        <v>-60.4</v>
      </c>
      <c r="J60" s="15">
        <v>14.5</v>
      </c>
      <c r="K60" s="15">
        <v>290.8</v>
      </c>
      <c r="L60" s="14">
        <v>671.1</v>
      </c>
      <c r="M60" s="15">
        <v>1139.1</v>
      </c>
      <c r="N60" s="15">
        <v>454.9</v>
      </c>
      <c r="O60" s="15">
        <f t="shared" si="24"/>
        <v>594.7</v>
      </c>
      <c r="P60" s="15">
        <f t="shared" si="25"/>
        <v>125.99999999999999</v>
      </c>
      <c r="Q60" s="15">
        <f t="shared" si="25"/>
        <v>492.3</v>
      </c>
      <c r="R60" s="15">
        <v>675.1</v>
      </c>
      <c r="S60" s="15">
        <f t="shared" si="21"/>
        <v>772.0999999999999</v>
      </c>
      <c r="T60" s="15">
        <f t="shared" si="21"/>
        <v>822.6</v>
      </c>
      <c r="U60" s="15">
        <f t="shared" si="22"/>
        <v>740.5</v>
      </c>
    </row>
    <row r="61" spans="1:21" s="3" customFormat="1" ht="15.75" customHeight="1">
      <c r="A61" s="12"/>
      <c r="B61" s="12" t="s">
        <v>1</v>
      </c>
      <c r="C61" s="12"/>
      <c r="D61" s="28">
        <v>3305</v>
      </c>
      <c r="E61" s="15">
        <f t="shared" si="23"/>
        <v>0</v>
      </c>
      <c r="F61" s="15">
        <f t="shared" si="23"/>
        <v>0</v>
      </c>
      <c r="G61" s="15">
        <f t="shared" si="23"/>
        <v>0</v>
      </c>
      <c r="H61" s="15">
        <f t="shared" si="23"/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f t="shared" si="24"/>
        <v>0</v>
      </c>
      <c r="P61" s="15">
        <f t="shared" si="25"/>
        <v>0</v>
      </c>
      <c r="Q61" s="15">
        <f t="shared" si="25"/>
        <v>0</v>
      </c>
      <c r="R61" s="15">
        <v>0</v>
      </c>
      <c r="S61" s="15">
        <f t="shared" si="21"/>
        <v>0</v>
      </c>
      <c r="T61" s="15">
        <f t="shared" si="21"/>
        <v>0</v>
      </c>
      <c r="U61" s="15">
        <f t="shared" si="22"/>
        <v>0</v>
      </c>
    </row>
    <row r="62" spans="1:21" s="3" customFormat="1" ht="15.75" customHeight="1">
      <c r="A62" s="12"/>
      <c r="B62" s="12" t="s">
        <v>2</v>
      </c>
      <c r="C62" s="12"/>
      <c r="D62" s="28">
        <v>3306</v>
      </c>
      <c r="E62" s="15">
        <f t="shared" si="23"/>
        <v>0</v>
      </c>
      <c r="F62" s="15">
        <f t="shared" si="23"/>
        <v>0</v>
      </c>
      <c r="G62" s="15">
        <f t="shared" si="23"/>
        <v>0</v>
      </c>
      <c r="H62" s="15">
        <f t="shared" si="23"/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f t="shared" si="24"/>
        <v>0</v>
      </c>
      <c r="P62" s="15">
        <f t="shared" si="25"/>
        <v>0</v>
      </c>
      <c r="Q62" s="15">
        <f t="shared" si="25"/>
        <v>0</v>
      </c>
      <c r="R62" s="15">
        <v>0</v>
      </c>
      <c r="S62" s="15">
        <f t="shared" si="21"/>
        <v>0</v>
      </c>
      <c r="T62" s="15">
        <f t="shared" si="21"/>
        <v>0</v>
      </c>
      <c r="U62" s="15">
        <f t="shared" si="22"/>
        <v>0</v>
      </c>
    </row>
    <row r="63" spans="1:21" s="3" customFormat="1" ht="15.75" customHeight="1">
      <c r="A63" s="12"/>
      <c r="B63" s="12" t="s">
        <v>3</v>
      </c>
      <c r="C63" s="12"/>
      <c r="D63" s="28">
        <v>3307</v>
      </c>
      <c r="E63" s="15">
        <f t="shared" si="23"/>
        <v>0</v>
      </c>
      <c r="F63" s="15">
        <f t="shared" si="23"/>
        <v>0</v>
      </c>
      <c r="G63" s="15">
        <f t="shared" si="23"/>
        <v>0</v>
      </c>
      <c r="H63" s="15">
        <f t="shared" si="23"/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f t="shared" si="24"/>
        <v>0</v>
      </c>
      <c r="P63" s="15">
        <f t="shared" si="25"/>
        <v>0</v>
      </c>
      <c r="Q63" s="15">
        <f t="shared" si="25"/>
        <v>0</v>
      </c>
      <c r="R63" s="15">
        <v>0</v>
      </c>
      <c r="S63" s="15">
        <f t="shared" si="21"/>
        <v>0</v>
      </c>
      <c r="T63" s="15">
        <f t="shared" si="21"/>
        <v>0</v>
      </c>
      <c r="U63" s="15">
        <f t="shared" si="22"/>
        <v>0</v>
      </c>
    </row>
    <row r="64" spans="1:21" s="3" customFormat="1" ht="15.75" customHeight="1">
      <c r="A64" s="12"/>
      <c r="B64" s="12" t="s">
        <v>4</v>
      </c>
      <c r="C64" s="12"/>
      <c r="D64" s="28">
        <v>3308</v>
      </c>
      <c r="E64" s="15">
        <f t="shared" si="23"/>
        <v>0</v>
      </c>
      <c r="F64" s="15">
        <f t="shared" si="23"/>
        <v>0</v>
      </c>
      <c r="G64" s="15">
        <f t="shared" si="23"/>
        <v>0</v>
      </c>
      <c r="H64" s="15">
        <f t="shared" si="23"/>
        <v>0</v>
      </c>
      <c r="I64" s="15">
        <v>0</v>
      </c>
      <c r="J64" s="15">
        <v>0</v>
      </c>
      <c r="K64" s="15">
        <v>-22.4</v>
      </c>
      <c r="L64" s="14">
        <v>-198.1</v>
      </c>
      <c r="M64" s="15">
        <v>0</v>
      </c>
      <c r="N64" s="15">
        <v>-19.4</v>
      </c>
      <c r="O64" s="15">
        <f t="shared" si="24"/>
        <v>0</v>
      </c>
      <c r="P64" s="15">
        <f t="shared" si="25"/>
        <v>0</v>
      </c>
      <c r="Q64" s="15">
        <f t="shared" si="25"/>
        <v>-20.1</v>
      </c>
      <c r="R64" s="15">
        <v>-13.6</v>
      </c>
      <c r="S64" s="15">
        <f t="shared" si="21"/>
        <v>-48.9</v>
      </c>
      <c r="T64" s="15">
        <f t="shared" si="21"/>
        <v>-50.900000000000006</v>
      </c>
      <c r="U64" s="15">
        <f t="shared" si="22"/>
        <v>-3.2</v>
      </c>
    </row>
    <row r="65" spans="1:21" s="1" customFormat="1" ht="15.75" customHeight="1">
      <c r="A65" s="10"/>
      <c r="B65" s="10"/>
      <c r="C65" s="12" t="s">
        <v>20</v>
      </c>
      <c r="D65" s="28">
        <v>331</v>
      </c>
      <c r="E65" s="15">
        <f aca="true" t="shared" si="26" ref="E65:N65">SUM(E66:E72)</f>
        <v>47.6</v>
      </c>
      <c r="F65" s="15">
        <f t="shared" si="26"/>
        <v>50</v>
      </c>
      <c r="G65" s="15">
        <f t="shared" si="26"/>
        <v>12.5</v>
      </c>
      <c r="H65" s="15">
        <f t="shared" si="26"/>
        <v>-32</v>
      </c>
      <c r="I65" s="15">
        <f t="shared" si="26"/>
        <v>-25.9</v>
      </c>
      <c r="J65" s="15">
        <f t="shared" si="26"/>
        <v>-20</v>
      </c>
      <c r="K65" s="15">
        <f t="shared" si="26"/>
        <v>-52.4</v>
      </c>
      <c r="L65" s="15">
        <f t="shared" si="26"/>
        <v>26.400000000000006</v>
      </c>
      <c r="M65" s="15">
        <f t="shared" si="26"/>
        <v>123.5</v>
      </c>
      <c r="N65" s="15">
        <f t="shared" si="26"/>
        <v>35.2</v>
      </c>
      <c r="O65" s="15">
        <f aca="true" t="shared" si="27" ref="O65:T65">SUM(O66:O72)</f>
        <v>14.099999999999994</v>
      </c>
      <c r="P65" s="15">
        <f t="shared" si="27"/>
        <v>89.89999999999999</v>
      </c>
      <c r="Q65" s="15">
        <f t="shared" si="27"/>
        <v>516.4999999999999</v>
      </c>
      <c r="R65" s="15">
        <f t="shared" si="27"/>
        <v>264.9</v>
      </c>
      <c r="S65" s="15">
        <f t="shared" si="27"/>
        <v>318.4</v>
      </c>
      <c r="T65" s="15">
        <f t="shared" si="27"/>
        <v>338.09999999999997</v>
      </c>
      <c r="U65" s="15">
        <f>SUM(U66:U72)</f>
        <v>387.2</v>
      </c>
    </row>
    <row r="66" spans="1:21" s="1" customFormat="1" ht="15.75" customHeight="1">
      <c r="A66" s="10"/>
      <c r="B66" s="10"/>
      <c r="C66" s="10" t="s">
        <v>56</v>
      </c>
      <c r="D66" s="29">
        <v>3312</v>
      </c>
      <c r="E66" s="16">
        <v>0</v>
      </c>
      <c r="F66" s="16">
        <v>0</v>
      </c>
      <c r="G66" s="9">
        <v>0</v>
      </c>
      <c r="H66" s="9">
        <v>0</v>
      </c>
      <c r="I66" s="16">
        <v>0</v>
      </c>
      <c r="J66" s="16">
        <v>0</v>
      </c>
      <c r="K66" s="16">
        <v>0</v>
      </c>
      <c r="L66" s="11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1:21" s="1" customFormat="1" ht="15.75" customHeight="1">
      <c r="A67" s="10"/>
      <c r="B67" s="10"/>
      <c r="C67" s="10" t="s">
        <v>57</v>
      </c>
      <c r="D67" s="29">
        <v>3313</v>
      </c>
      <c r="E67" s="16">
        <v>24.5</v>
      </c>
      <c r="F67" s="16">
        <v>10.8</v>
      </c>
      <c r="G67" s="9">
        <v>-9</v>
      </c>
      <c r="H67" s="9">
        <v>0</v>
      </c>
      <c r="I67" s="16">
        <v>-20.4</v>
      </c>
      <c r="J67" s="16">
        <v>0</v>
      </c>
      <c r="K67" s="16">
        <v>-30</v>
      </c>
      <c r="L67" s="11">
        <v>224.5</v>
      </c>
      <c r="M67" s="16">
        <v>136.9</v>
      </c>
      <c r="N67" s="16">
        <v>55.7</v>
      </c>
      <c r="O67" s="16">
        <v>14.099999999999994</v>
      </c>
      <c r="P67" s="16">
        <v>98.1</v>
      </c>
      <c r="Q67" s="16">
        <v>537.8</v>
      </c>
      <c r="R67" s="16">
        <v>279.7</v>
      </c>
      <c r="S67" s="16">
        <f>'[3]Table3'!$D$69</f>
        <v>343.4</v>
      </c>
      <c r="T67" s="16">
        <v>364.5</v>
      </c>
      <c r="U67" s="16">
        <v>387.2</v>
      </c>
    </row>
    <row r="68" spans="1:21" s="1" customFormat="1" ht="15.75" customHeight="1">
      <c r="A68" s="10"/>
      <c r="B68" s="10"/>
      <c r="C68" s="10" t="s">
        <v>58</v>
      </c>
      <c r="D68" s="29">
        <v>3314</v>
      </c>
      <c r="E68" s="16">
        <v>23.1</v>
      </c>
      <c r="F68" s="16">
        <v>39.2</v>
      </c>
      <c r="G68" s="9">
        <v>21.5</v>
      </c>
      <c r="H68" s="9">
        <v>-32</v>
      </c>
      <c r="I68" s="16">
        <v>-5.5</v>
      </c>
      <c r="J68" s="16">
        <v>-20</v>
      </c>
      <c r="K68" s="16">
        <v>0</v>
      </c>
      <c r="L68" s="11">
        <v>0</v>
      </c>
      <c r="M68" s="16">
        <v>-13.4</v>
      </c>
      <c r="N68" s="16">
        <v>-1.1</v>
      </c>
      <c r="O68" s="16">
        <v>0</v>
      </c>
      <c r="P68" s="16">
        <v>-8.2</v>
      </c>
      <c r="Q68" s="16">
        <v>-1.2</v>
      </c>
      <c r="R68" s="16">
        <v>-1.2</v>
      </c>
      <c r="S68" s="16">
        <f>'[3]Table3'!$D$70</f>
        <v>-1</v>
      </c>
      <c r="T68" s="16">
        <v>-2.1</v>
      </c>
      <c r="U68" s="16">
        <v>0</v>
      </c>
    </row>
    <row r="69" spans="1:21" s="1" customFormat="1" ht="15.75" customHeight="1">
      <c r="A69" s="10"/>
      <c r="B69" s="10"/>
      <c r="C69" s="10" t="s">
        <v>59</v>
      </c>
      <c r="D69" s="29">
        <v>3315</v>
      </c>
      <c r="E69" s="16">
        <v>0</v>
      </c>
      <c r="F69" s="16">
        <v>0</v>
      </c>
      <c r="G69" s="9">
        <v>0</v>
      </c>
      <c r="H69" s="9">
        <v>0</v>
      </c>
      <c r="I69" s="16">
        <v>0</v>
      </c>
      <c r="J69" s="16">
        <v>0</v>
      </c>
      <c r="K69" s="16">
        <v>0</v>
      </c>
      <c r="L69" s="11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s="1" customFormat="1" ht="15.75" customHeight="1">
      <c r="A70" s="10"/>
      <c r="B70" s="10"/>
      <c r="C70" s="10" t="s">
        <v>60</v>
      </c>
      <c r="D70" s="29">
        <v>3316</v>
      </c>
      <c r="E70" s="16">
        <v>0</v>
      </c>
      <c r="F70" s="16">
        <v>0</v>
      </c>
      <c r="G70" s="9">
        <v>0</v>
      </c>
      <c r="H70" s="9">
        <v>0</v>
      </c>
      <c r="I70" s="16">
        <v>0</v>
      </c>
      <c r="J70" s="16">
        <v>0</v>
      </c>
      <c r="K70" s="16">
        <v>0</v>
      </c>
      <c r="L70" s="11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>'[3]Table3'!$D$71</f>
        <v>0</v>
      </c>
      <c r="T70" s="16">
        <v>0</v>
      </c>
      <c r="U70" s="16">
        <v>0</v>
      </c>
    </row>
    <row r="71" spans="1:21" s="1" customFormat="1" ht="15.75" customHeight="1">
      <c r="A71" s="10"/>
      <c r="B71" s="10"/>
      <c r="C71" s="10" t="s">
        <v>61</v>
      </c>
      <c r="D71" s="29">
        <v>3317</v>
      </c>
      <c r="E71" s="16">
        <v>0</v>
      </c>
      <c r="F71" s="16">
        <v>0</v>
      </c>
      <c r="G71" s="9">
        <v>0</v>
      </c>
      <c r="H71" s="9">
        <v>0</v>
      </c>
      <c r="I71" s="16">
        <v>0</v>
      </c>
      <c r="J71" s="16">
        <v>0</v>
      </c>
      <c r="K71" s="16">
        <v>0</v>
      </c>
      <c r="L71" s="11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</row>
    <row r="72" spans="1:21" s="1" customFormat="1" ht="15.75" customHeight="1">
      <c r="A72" s="10"/>
      <c r="B72" s="10"/>
      <c r="C72" s="10" t="s">
        <v>5</v>
      </c>
      <c r="D72" s="29">
        <v>3318</v>
      </c>
      <c r="E72" s="16">
        <v>0</v>
      </c>
      <c r="F72" s="16">
        <v>0</v>
      </c>
      <c r="G72" s="9">
        <v>0</v>
      </c>
      <c r="H72" s="9">
        <v>0</v>
      </c>
      <c r="I72" s="16">
        <v>0</v>
      </c>
      <c r="J72" s="16">
        <v>0</v>
      </c>
      <c r="K72" s="16">
        <v>-22.4</v>
      </c>
      <c r="L72" s="11">
        <v>-198.1</v>
      </c>
      <c r="M72" s="16">
        <v>0</v>
      </c>
      <c r="N72" s="16">
        <v>-19.4</v>
      </c>
      <c r="O72" s="16">
        <v>0</v>
      </c>
      <c r="P72" s="16">
        <v>0</v>
      </c>
      <c r="Q72" s="16">
        <v>-20.1</v>
      </c>
      <c r="R72" s="16">
        <v>-13.6</v>
      </c>
      <c r="S72" s="16">
        <f>'[3]Table3'!$D$73</f>
        <v>-24</v>
      </c>
      <c r="T72" s="16">
        <v>-24.3</v>
      </c>
      <c r="U72" s="16">
        <v>0</v>
      </c>
    </row>
    <row r="73" spans="1:21" s="1" customFormat="1" ht="15.75" customHeight="1">
      <c r="A73" s="10"/>
      <c r="B73" s="10"/>
      <c r="C73" s="12" t="s">
        <v>6</v>
      </c>
      <c r="D73" s="28">
        <v>332</v>
      </c>
      <c r="E73" s="15">
        <f aca="true" t="shared" si="28" ref="E73:U73">SUM(E74:E80)</f>
        <v>84.9</v>
      </c>
      <c r="F73" s="15">
        <f t="shared" si="28"/>
        <v>90.7</v>
      </c>
      <c r="G73" s="15">
        <f t="shared" si="28"/>
        <v>28.5</v>
      </c>
      <c r="H73" s="15">
        <f t="shared" si="28"/>
        <v>-34.5</v>
      </c>
      <c r="I73" s="15">
        <f t="shared" si="28"/>
        <v>-54.9</v>
      </c>
      <c r="J73" s="15">
        <f t="shared" si="28"/>
        <v>34.5</v>
      </c>
      <c r="K73" s="15">
        <f t="shared" si="28"/>
        <v>1014.5999999999999</v>
      </c>
      <c r="L73" s="15">
        <f t="shared" si="28"/>
        <v>671.1</v>
      </c>
      <c r="M73" s="15">
        <f t="shared" si="28"/>
        <v>1152.5</v>
      </c>
      <c r="N73" s="15">
        <f t="shared" si="28"/>
        <v>548</v>
      </c>
      <c r="O73" s="15">
        <f t="shared" si="28"/>
        <v>594.7</v>
      </c>
      <c r="P73" s="15">
        <f t="shared" si="28"/>
        <v>134.2</v>
      </c>
      <c r="Q73" s="15">
        <f t="shared" si="28"/>
        <v>493.5</v>
      </c>
      <c r="R73" s="15">
        <f t="shared" si="28"/>
        <v>676.3000000000001</v>
      </c>
      <c r="S73" s="15">
        <f t="shared" si="28"/>
        <v>748.1999999999999</v>
      </c>
      <c r="T73" s="15">
        <f t="shared" si="28"/>
        <v>798.1</v>
      </c>
      <c r="U73" s="15">
        <f t="shared" si="28"/>
        <v>737.3</v>
      </c>
    </row>
    <row r="74" spans="1:21" s="1" customFormat="1" ht="15.75" customHeight="1">
      <c r="A74" s="10"/>
      <c r="B74" s="10"/>
      <c r="C74" s="10" t="s">
        <v>56</v>
      </c>
      <c r="D74" s="29">
        <v>3322</v>
      </c>
      <c r="E74" s="16">
        <v>0</v>
      </c>
      <c r="F74" s="16">
        <v>0</v>
      </c>
      <c r="G74" s="9">
        <v>0</v>
      </c>
      <c r="H74" s="9">
        <v>0</v>
      </c>
      <c r="I74" s="16">
        <v>0</v>
      </c>
      <c r="J74" s="16">
        <v>0</v>
      </c>
      <c r="K74" s="16">
        <v>0</v>
      </c>
      <c r="L74" s="11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1:21" s="1" customFormat="1" ht="15.75" customHeight="1">
      <c r="A75" s="10"/>
      <c r="B75" s="10"/>
      <c r="C75" s="10" t="s">
        <v>57</v>
      </c>
      <c r="D75" s="29">
        <v>3323</v>
      </c>
      <c r="E75" s="16">
        <v>0</v>
      </c>
      <c r="F75" s="16">
        <v>0</v>
      </c>
      <c r="G75" s="9">
        <v>0</v>
      </c>
      <c r="H75" s="9">
        <v>0</v>
      </c>
      <c r="I75" s="16">
        <v>0</v>
      </c>
      <c r="J75" s="16">
        <v>0</v>
      </c>
      <c r="K75" s="16">
        <v>723.8</v>
      </c>
      <c r="L75" s="11">
        <v>0</v>
      </c>
      <c r="M75" s="16">
        <v>0</v>
      </c>
      <c r="N75" s="16">
        <v>92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</row>
    <row r="76" spans="1:21" s="1" customFormat="1" ht="15.75" customHeight="1">
      <c r="A76" s="10"/>
      <c r="B76" s="10"/>
      <c r="C76" s="10" t="s">
        <v>58</v>
      </c>
      <c r="D76" s="29">
        <v>3324</v>
      </c>
      <c r="E76" s="16">
        <v>84.9</v>
      </c>
      <c r="F76" s="16">
        <v>90.7</v>
      </c>
      <c r="G76" s="9">
        <v>28.5</v>
      </c>
      <c r="H76" s="9">
        <v>-34.5</v>
      </c>
      <c r="I76" s="16">
        <v>-54.9</v>
      </c>
      <c r="J76" s="16">
        <v>34.5</v>
      </c>
      <c r="K76" s="16">
        <v>290.8</v>
      </c>
      <c r="L76" s="11">
        <v>671.1</v>
      </c>
      <c r="M76" s="16">
        <v>1152.5</v>
      </c>
      <c r="N76" s="16">
        <v>456</v>
      </c>
      <c r="O76" s="16">
        <v>594.7</v>
      </c>
      <c r="P76" s="16">
        <v>134.2</v>
      </c>
      <c r="Q76" s="16">
        <v>493.5</v>
      </c>
      <c r="R76" s="16">
        <v>676.3000000000001</v>
      </c>
      <c r="S76" s="16">
        <f>'[3]Table3'!$D$77</f>
        <v>773.0999999999999</v>
      </c>
      <c r="T76" s="16">
        <v>824.7</v>
      </c>
      <c r="U76" s="16">
        <v>740.5</v>
      </c>
    </row>
    <row r="77" spans="1:21" s="1" customFormat="1" ht="15.75" customHeight="1">
      <c r="A77" s="10"/>
      <c r="B77" s="10"/>
      <c r="C77" s="10" t="s">
        <v>59</v>
      </c>
      <c r="D77" s="29">
        <v>3315</v>
      </c>
      <c r="E77" s="16">
        <v>0</v>
      </c>
      <c r="F77" s="16">
        <v>0</v>
      </c>
      <c r="G77" s="9">
        <v>0</v>
      </c>
      <c r="H77" s="9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1:21" s="1" customFormat="1" ht="15.75" customHeight="1">
      <c r="A78" s="10"/>
      <c r="B78" s="10"/>
      <c r="C78" s="10" t="s">
        <v>60</v>
      </c>
      <c r="D78" s="29">
        <v>3326</v>
      </c>
      <c r="E78" s="16">
        <v>0</v>
      </c>
      <c r="F78" s="16">
        <v>0</v>
      </c>
      <c r="G78" s="9">
        <v>0</v>
      </c>
      <c r="H78" s="9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</row>
    <row r="79" spans="1:21" s="1" customFormat="1" ht="15.75" customHeight="1">
      <c r="A79" s="10"/>
      <c r="B79" s="10"/>
      <c r="C79" s="10" t="s">
        <v>61</v>
      </c>
      <c r="D79" s="29">
        <v>3327</v>
      </c>
      <c r="E79" s="16">
        <v>0</v>
      </c>
      <c r="F79" s="16">
        <v>0</v>
      </c>
      <c r="G79" s="9">
        <v>0</v>
      </c>
      <c r="H79" s="9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</row>
    <row r="80" spans="1:21" s="1" customFormat="1" ht="15.75" customHeight="1">
      <c r="A80" s="10"/>
      <c r="B80" s="10"/>
      <c r="C80" s="10" t="s">
        <v>5</v>
      </c>
      <c r="D80" s="29">
        <v>3328</v>
      </c>
      <c r="E80" s="16">
        <v>0</v>
      </c>
      <c r="F80" s="16">
        <v>0</v>
      </c>
      <c r="G80" s="9">
        <v>0</v>
      </c>
      <c r="H80" s="9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f>'[3]Table3'!$D$80</f>
        <v>-24.9</v>
      </c>
      <c r="T80" s="16">
        <v>-26.6</v>
      </c>
      <c r="U80" s="16">
        <v>-3.2</v>
      </c>
    </row>
    <row r="81" spans="1:21" s="10" customFormat="1" ht="15.75" customHeight="1">
      <c r="A81" s="19" t="s">
        <v>7</v>
      </c>
      <c r="B81" s="19"/>
      <c r="C81" s="19"/>
      <c r="D81" s="20" t="s">
        <v>8</v>
      </c>
      <c r="E81" s="21">
        <f>E31-E32+E57</f>
        <v>0</v>
      </c>
      <c r="F81" s="21">
        <f aca="true" t="shared" si="29" ref="F81:U81">F31-F32+F57</f>
        <v>0</v>
      </c>
      <c r="G81" s="21">
        <f t="shared" si="29"/>
        <v>-3.979039320256561E-13</v>
      </c>
      <c r="H81" s="21">
        <f t="shared" si="29"/>
        <v>0</v>
      </c>
      <c r="I81" s="21">
        <f t="shared" si="29"/>
        <v>-3.268496584496461E-13</v>
      </c>
      <c r="J81" s="21">
        <f t="shared" si="29"/>
        <v>-9.947598300641403E-13</v>
      </c>
      <c r="K81" s="21">
        <f t="shared" si="29"/>
        <v>-9.094947017729282E-13</v>
      </c>
      <c r="L81" s="21">
        <f t="shared" si="29"/>
        <v>0</v>
      </c>
      <c r="M81" s="21">
        <f t="shared" si="29"/>
        <v>0</v>
      </c>
      <c r="N81" s="21">
        <f t="shared" si="29"/>
        <v>0</v>
      </c>
      <c r="O81" s="21">
        <f t="shared" si="29"/>
        <v>0</v>
      </c>
      <c r="P81" s="21">
        <f t="shared" si="29"/>
        <v>-3.979039320256561E-13</v>
      </c>
      <c r="Q81" s="21">
        <f t="shared" si="29"/>
        <v>-1.5916157281026244E-12</v>
      </c>
      <c r="R81" s="21">
        <f t="shared" si="29"/>
        <v>0</v>
      </c>
      <c r="S81" s="21">
        <f t="shared" si="29"/>
        <v>0</v>
      </c>
      <c r="T81" s="21">
        <f t="shared" si="29"/>
        <v>0</v>
      </c>
      <c r="U81" s="21">
        <f t="shared" si="29"/>
        <v>0</v>
      </c>
    </row>
    <row r="82" spans="4:20" s="1" customFormat="1" ht="15.75" customHeight="1">
      <c r="D82" s="2"/>
      <c r="E82" s="11"/>
      <c r="F82" s="11"/>
      <c r="G82" s="9"/>
      <c r="H82" s="10"/>
      <c r="I82" s="11"/>
      <c r="J82" s="11"/>
      <c r="K82" s="11"/>
      <c r="L82" s="11"/>
      <c r="M82" s="16"/>
      <c r="N82" s="9"/>
      <c r="O82" s="16"/>
      <c r="P82" s="9"/>
      <c r="Q82" s="9"/>
      <c r="R82" s="16"/>
      <c r="S82" s="16"/>
      <c r="T82" s="16"/>
    </row>
    <row r="83" spans="1:21" s="1" customFormat="1" ht="15.75" customHeight="1">
      <c r="A83" s="1" t="s">
        <v>9</v>
      </c>
      <c r="C83" s="10"/>
      <c r="D83" s="11" t="s">
        <v>23</v>
      </c>
      <c r="E83" s="16">
        <f>E19+E30</f>
        <v>939.7</v>
      </c>
      <c r="F83" s="16">
        <f aca="true" t="shared" si="30" ref="F83:N83">F19+F30</f>
        <v>1009.8</v>
      </c>
      <c r="G83" s="16">
        <f t="shared" si="30"/>
        <v>1680.3</v>
      </c>
      <c r="H83" s="16">
        <f t="shared" si="30"/>
        <v>2035.8</v>
      </c>
      <c r="I83" s="16">
        <f t="shared" si="30"/>
        <v>2948.1</v>
      </c>
      <c r="J83" s="16">
        <f t="shared" si="30"/>
        <v>4164</v>
      </c>
      <c r="K83" s="16">
        <f t="shared" si="30"/>
        <v>5879.400000000001</v>
      </c>
      <c r="L83" s="16">
        <f t="shared" si="30"/>
        <v>6114.000000000001</v>
      </c>
      <c r="M83" s="16">
        <f t="shared" si="30"/>
        <v>6340.099999999999</v>
      </c>
      <c r="N83" s="16">
        <f t="shared" si="30"/>
        <v>6682.7</v>
      </c>
      <c r="O83" s="16">
        <f aca="true" t="shared" si="31" ref="O83:U83">O19+O30</f>
        <v>7179.2</v>
      </c>
      <c r="P83" s="16">
        <f t="shared" si="31"/>
        <v>7235.799999999999</v>
      </c>
      <c r="Q83" s="16">
        <f t="shared" si="31"/>
        <v>8097.2</v>
      </c>
      <c r="R83" s="16">
        <f t="shared" si="31"/>
        <v>8550.8</v>
      </c>
      <c r="S83" s="16">
        <f t="shared" si="31"/>
        <v>9157.9</v>
      </c>
      <c r="T83" s="16">
        <f t="shared" si="31"/>
        <v>10246.300000000001</v>
      </c>
      <c r="U83" s="16">
        <f t="shared" si="31"/>
        <v>11354.9</v>
      </c>
    </row>
    <row r="84" spans="5:20" ht="15.75" customHeight="1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heetProtection/>
  <printOptions gridLines="1"/>
  <pageMargins left="0.2" right="0.17" top="1" bottom="1" header="0.5" footer="0.5"/>
  <pageSetup horizontalDpi="600" verticalDpi="600" orientation="portrait" scale="60" r:id="rId1"/>
  <rowBreaks count="1" manualBreakCount="1">
    <brk id="83" max="20" man="1"/>
  </rowBreaks>
  <colBreaks count="1" manualBreakCount="1">
    <brk id="13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2019-06-12T10:39:07Z</cp:lastPrinted>
  <dcterms:created xsi:type="dcterms:W3CDTF">2007-02-19T10:04:14Z</dcterms:created>
  <dcterms:modified xsi:type="dcterms:W3CDTF">2019-06-26T08:05:26Z</dcterms:modified>
  <cp:category/>
  <cp:version/>
  <cp:contentType/>
  <cp:contentStatus/>
</cp:coreProperties>
</file>