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2018\mof.ge\02.13.2018\folder\"/>
    </mc:Choice>
  </mc:AlternateContent>
  <bookViews>
    <workbookView xWindow="0" yWindow="0" windowWidth="28800" windowHeight="14100" activeTab="1"/>
  </bookViews>
  <sheets>
    <sheet name="MonSer" sheetId="1" r:id="rId1"/>
    <sheet name="NatBank" sheetId="2" r:id="rId2"/>
  </sheets>
  <externalReferences>
    <externalReference r:id="rId3"/>
  </externalReferences>
  <definedNames>
    <definedName name="_xlnm.Print_Area" localSheetId="0">MonSer!$A$1:$AB$63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5" i="2" l="1"/>
  <c r="X65" i="2"/>
  <c r="T64" i="2"/>
  <c r="H62" i="2"/>
  <c r="F62" i="2"/>
  <c r="H61" i="2"/>
  <c r="Z60" i="2"/>
  <c r="AB59" i="2"/>
  <c r="V59" i="2"/>
  <c r="T59" i="2"/>
  <c r="D56" i="2"/>
  <c r="R53" i="2"/>
  <c r="X46" i="2"/>
  <c r="T44" i="2"/>
  <c r="L44" i="2"/>
  <c r="N43" i="2"/>
  <c r="H43" i="2"/>
  <c r="R42" i="2"/>
  <c r="P42" i="2"/>
  <c r="T41" i="2"/>
  <c r="D40" i="2"/>
  <c r="AB38" i="2"/>
  <c r="N38" i="2"/>
  <c r="F38" i="2"/>
  <c r="E38" i="2"/>
  <c r="D38" i="2"/>
  <c r="L37" i="2"/>
  <c r="F37" i="2"/>
  <c r="E37" i="2"/>
  <c r="O36" i="2"/>
  <c r="N36" i="2"/>
  <c r="H36" i="2"/>
  <c r="AB30" i="2"/>
  <c r="AB29" i="2" s="1"/>
  <c r="V30" i="2"/>
  <c r="V29" i="2" s="1"/>
  <c r="U30" i="2"/>
  <c r="U29" i="2" s="1"/>
  <c r="T30" i="2"/>
  <c r="T29" i="2" s="1"/>
  <c r="M30" i="2"/>
  <c r="M29" i="2" s="1"/>
  <c r="L30" i="2"/>
  <c r="L29" i="2" s="1"/>
  <c r="F30" i="2"/>
  <c r="F29" i="2" s="1"/>
  <c r="E30" i="2"/>
  <c r="E29" i="2" s="1"/>
  <c r="D30" i="2"/>
  <c r="D29" i="2" s="1"/>
  <c r="AB24" i="2"/>
  <c r="AB65" i="2" s="1"/>
  <c r="AA24" i="2"/>
  <c r="Z24" i="2"/>
  <c r="AA47" i="2" s="1"/>
  <c r="Y24" i="2"/>
  <c r="X24" i="2"/>
  <c r="Y47" i="2" s="1"/>
  <c r="W24" i="2"/>
  <c r="V24" i="2"/>
  <c r="U24" i="2"/>
  <c r="T24" i="2"/>
  <c r="S24" i="2"/>
  <c r="R24" i="2"/>
  <c r="S47" i="2" s="1"/>
  <c r="Q24" i="2"/>
  <c r="P24" i="2"/>
  <c r="Q47" i="2" s="1"/>
  <c r="O24" i="2"/>
  <c r="N24" i="2"/>
  <c r="M24" i="2"/>
  <c r="L24" i="2"/>
  <c r="K24" i="2"/>
  <c r="J24" i="2"/>
  <c r="K47" i="2" s="1"/>
  <c r="I24" i="2"/>
  <c r="H24" i="2"/>
  <c r="I47" i="2" s="1"/>
  <c r="G24" i="2"/>
  <c r="F24" i="2"/>
  <c r="E24" i="2"/>
  <c r="D24" i="2"/>
  <c r="C24" i="2"/>
  <c r="B24" i="2"/>
  <c r="C47" i="2" s="1"/>
  <c r="AB23" i="2"/>
  <c r="AB64" i="2" s="1"/>
  <c r="AA23" i="2"/>
  <c r="Z23" i="2"/>
  <c r="Y23" i="2"/>
  <c r="Y64" i="2" s="1"/>
  <c r="X23" i="2"/>
  <c r="W23" i="2"/>
  <c r="W64" i="2" s="1"/>
  <c r="V23" i="2"/>
  <c r="U23" i="2"/>
  <c r="T23" i="2"/>
  <c r="S23" i="2"/>
  <c r="R23" i="2"/>
  <c r="S46" i="2" s="1"/>
  <c r="Q23" i="2"/>
  <c r="P23" i="2"/>
  <c r="O23" i="2"/>
  <c r="O64" i="2" s="1"/>
  <c r="N23" i="2"/>
  <c r="M23" i="2"/>
  <c r="L23" i="2"/>
  <c r="K23" i="2"/>
  <c r="J23" i="2"/>
  <c r="I23" i="2"/>
  <c r="H23" i="2"/>
  <c r="G23" i="2"/>
  <c r="G64" i="2" s="1"/>
  <c r="F23" i="2"/>
  <c r="E23" i="2"/>
  <c r="D23" i="2"/>
  <c r="C23" i="2"/>
  <c r="B23" i="2"/>
  <c r="C46" i="2" s="1"/>
  <c r="AB21" i="2"/>
  <c r="AB62" i="2" s="1"/>
  <c r="AA21" i="2"/>
  <c r="AA62" i="2" s="1"/>
  <c r="Z21" i="2"/>
  <c r="Y21" i="2"/>
  <c r="X21" i="2"/>
  <c r="W21" i="2"/>
  <c r="V21" i="2"/>
  <c r="U21" i="2"/>
  <c r="U62" i="2" s="1"/>
  <c r="T21" i="2"/>
  <c r="S21" i="2"/>
  <c r="S62" i="2" s="1"/>
  <c r="R21" i="2"/>
  <c r="Q21" i="2"/>
  <c r="P21" i="2"/>
  <c r="O21" i="2"/>
  <c r="N21" i="2"/>
  <c r="M21" i="2"/>
  <c r="M62" i="2" s="1"/>
  <c r="L21" i="2"/>
  <c r="K21" i="2"/>
  <c r="K62" i="2" s="1"/>
  <c r="J21" i="2"/>
  <c r="I21" i="2"/>
  <c r="H21" i="2"/>
  <c r="I44" i="2" s="1"/>
  <c r="G21" i="2"/>
  <c r="F21" i="2"/>
  <c r="E21" i="2"/>
  <c r="E62" i="2" s="1"/>
  <c r="D21" i="2"/>
  <c r="C21" i="2"/>
  <c r="C62" i="2" s="1"/>
  <c r="B21" i="2"/>
  <c r="AB20" i="2"/>
  <c r="AB61" i="2" s="1"/>
  <c r="AA20" i="2"/>
  <c r="Z20" i="2"/>
  <c r="Y20" i="2"/>
  <c r="X20" i="2"/>
  <c r="X61" i="2" s="1"/>
  <c r="W20" i="2"/>
  <c r="W61" i="2" s="1"/>
  <c r="V20" i="2"/>
  <c r="U20" i="2"/>
  <c r="U61" i="2" s="1"/>
  <c r="T20" i="2"/>
  <c r="S20" i="2"/>
  <c r="R20" i="2"/>
  <c r="Q20" i="2"/>
  <c r="P20" i="2"/>
  <c r="P61" i="2" s="1"/>
  <c r="O20" i="2"/>
  <c r="O61" i="2" s="1"/>
  <c r="N20" i="2"/>
  <c r="M20" i="2"/>
  <c r="M61" i="2" s="1"/>
  <c r="L20" i="2"/>
  <c r="K20" i="2"/>
  <c r="K61" i="2" s="1"/>
  <c r="J20" i="2"/>
  <c r="I20" i="2"/>
  <c r="H20" i="2"/>
  <c r="G20" i="2"/>
  <c r="G61" i="2" s="1"/>
  <c r="F20" i="2"/>
  <c r="E20" i="2"/>
  <c r="E61" i="2" s="1"/>
  <c r="D20" i="2"/>
  <c r="C20" i="2"/>
  <c r="B20" i="2"/>
  <c r="C43" i="2" s="1"/>
  <c r="AB19" i="2"/>
  <c r="AB60" i="2" s="1"/>
  <c r="AA19" i="2"/>
  <c r="Z19" i="2"/>
  <c r="Y19" i="2"/>
  <c r="Y60" i="2" s="1"/>
  <c r="X19" i="2"/>
  <c r="W19" i="2"/>
  <c r="W60" i="2" s="1"/>
  <c r="V19" i="2"/>
  <c r="U19" i="2"/>
  <c r="T19" i="2"/>
  <c r="S19" i="2"/>
  <c r="R19" i="2"/>
  <c r="S42" i="2" s="1"/>
  <c r="Q19" i="2"/>
  <c r="Q60" i="2" s="1"/>
  <c r="P19" i="2"/>
  <c r="O19" i="2"/>
  <c r="O60" i="2" s="1"/>
  <c r="N19" i="2"/>
  <c r="M19" i="2"/>
  <c r="M60" i="2" s="1"/>
  <c r="L19" i="2"/>
  <c r="K19" i="2"/>
  <c r="J19" i="2"/>
  <c r="K42" i="2" s="1"/>
  <c r="I19" i="2"/>
  <c r="I60" i="2" s="1"/>
  <c r="H19" i="2"/>
  <c r="G19" i="2"/>
  <c r="G60" i="2" s="1"/>
  <c r="F19" i="2"/>
  <c r="E19" i="2"/>
  <c r="D19" i="2"/>
  <c r="C19" i="2"/>
  <c r="B19" i="2"/>
  <c r="C42" i="2" s="1"/>
  <c r="AB18" i="2"/>
  <c r="AA18" i="2"/>
  <c r="AA59" i="2" s="1"/>
  <c r="Z18" i="2"/>
  <c r="Y18" i="2"/>
  <c r="X18" i="2"/>
  <c r="W18" i="2"/>
  <c r="V18" i="2"/>
  <c r="U18" i="2"/>
  <c r="U17" i="2" s="1"/>
  <c r="U58" i="2" s="1"/>
  <c r="T18" i="2"/>
  <c r="U41" i="2" s="1"/>
  <c r="S18" i="2"/>
  <c r="S59" i="2" s="1"/>
  <c r="R18" i="2"/>
  <c r="Q18" i="2"/>
  <c r="P18" i="2"/>
  <c r="O18" i="2"/>
  <c r="N18" i="2"/>
  <c r="M18" i="2"/>
  <c r="M17" i="2" s="1"/>
  <c r="L18" i="2"/>
  <c r="M41" i="2" s="1"/>
  <c r="K18" i="2"/>
  <c r="K59" i="2" s="1"/>
  <c r="J18" i="2"/>
  <c r="I18" i="2"/>
  <c r="H18" i="2"/>
  <c r="G18" i="2"/>
  <c r="F18" i="2"/>
  <c r="F59" i="2" s="1"/>
  <c r="E18" i="2"/>
  <c r="E17" i="2" s="1"/>
  <c r="D18" i="2"/>
  <c r="E41" i="2" s="1"/>
  <c r="C18" i="2"/>
  <c r="C59" i="2" s="1"/>
  <c r="B18" i="2"/>
  <c r="AB17" i="2"/>
  <c r="AA17" i="2"/>
  <c r="Z17" i="2"/>
  <c r="T17" i="2"/>
  <c r="S17" i="2"/>
  <c r="R17" i="2"/>
  <c r="K17" i="2"/>
  <c r="J17" i="2"/>
  <c r="D17" i="2"/>
  <c r="C17" i="2"/>
  <c r="B17" i="2"/>
  <c r="E16" i="2"/>
  <c r="AB15" i="2"/>
  <c r="AB56" i="2" s="1"/>
  <c r="AA15" i="2"/>
  <c r="AA56" i="2" s="1"/>
  <c r="Z15" i="2"/>
  <c r="Z56" i="2" s="1"/>
  <c r="Y15" i="2"/>
  <c r="Y56" i="2" s="1"/>
  <c r="X15" i="2"/>
  <c r="W15" i="2"/>
  <c r="W56" i="2" s="1"/>
  <c r="V15" i="2"/>
  <c r="U15" i="2"/>
  <c r="U56" i="2" s="1"/>
  <c r="T15" i="2"/>
  <c r="T56" i="2" s="1"/>
  <c r="S15" i="2"/>
  <c r="S56" i="2" s="1"/>
  <c r="R15" i="2"/>
  <c r="Q15" i="2"/>
  <c r="P15" i="2"/>
  <c r="P38" i="2" s="1"/>
  <c r="O15" i="2"/>
  <c r="O56" i="2" s="1"/>
  <c r="N15" i="2"/>
  <c r="M15" i="2"/>
  <c r="M56" i="2" s="1"/>
  <c r="L15" i="2"/>
  <c r="M38" i="2" s="1"/>
  <c r="K15" i="2"/>
  <c r="K56" i="2" s="1"/>
  <c r="J15" i="2"/>
  <c r="I15" i="2"/>
  <c r="H15" i="2"/>
  <c r="G15" i="2"/>
  <c r="G56" i="2" s="1"/>
  <c r="F15" i="2"/>
  <c r="E15" i="2"/>
  <c r="E56" i="2" s="1"/>
  <c r="D15" i="2"/>
  <c r="C15" i="2"/>
  <c r="C56" i="2" s="1"/>
  <c r="B15" i="2"/>
  <c r="C38" i="2" s="1"/>
  <c r="AB14" i="2"/>
  <c r="AB12" i="2" s="1"/>
  <c r="AB53" i="2" s="1"/>
  <c r="AA14" i="2"/>
  <c r="Z14" i="2"/>
  <c r="Y14" i="2"/>
  <c r="Y55" i="2" s="1"/>
  <c r="X14" i="2"/>
  <c r="W14" i="2"/>
  <c r="W55" i="2" s="1"/>
  <c r="V14" i="2"/>
  <c r="V55" i="2" s="1"/>
  <c r="U14" i="2"/>
  <c r="T14" i="2"/>
  <c r="U37" i="2" s="1"/>
  <c r="S14" i="2"/>
  <c r="S55" i="2" s="1"/>
  <c r="R14" i="2"/>
  <c r="R55" i="2" s="1"/>
  <c r="Q14" i="2"/>
  <c r="Q55" i="2" s="1"/>
  <c r="P14" i="2"/>
  <c r="P55" i="2" s="1"/>
  <c r="O14" i="2"/>
  <c r="O55" i="2" s="1"/>
  <c r="N14" i="2"/>
  <c r="N55" i="2" s="1"/>
  <c r="M14" i="2"/>
  <c r="N37" i="2" s="1"/>
  <c r="L14" i="2"/>
  <c r="L55" i="2" s="1"/>
  <c r="K14" i="2"/>
  <c r="K55" i="2" s="1"/>
  <c r="J14" i="2"/>
  <c r="J55" i="2" s="1"/>
  <c r="I14" i="2"/>
  <c r="I55" i="2" s="1"/>
  <c r="H14" i="2"/>
  <c r="H55" i="2" s="1"/>
  <c r="G14" i="2"/>
  <c r="G55" i="2" s="1"/>
  <c r="F14" i="2"/>
  <c r="F55" i="2" s="1"/>
  <c r="E14" i="2"/>
  <c r="D14" i="2"/>
  <c r="D55" i="2" s="1"/>
  <c r="C14" i="2"/>
  <c r="C55" i="2" s="1"/>
  <c r="B14" i="2"/>
  <c r="C37" i="2" s="1"/>
  <c r="AB13" i="2"/>
  <c r="AB54" i="2" s="1"/>
  <c r="AA13" i="2"/>
  <c r="AA54" i="2" s="1"/>
  <c r="Z13" i="2"/>
  <c r="Z54" i="2" s="1"/>
  <c r="Y13" i="2"/>
  <c r="Y54" i="2" s="1"/>
  <c r="X13" i="2"/>
  <c r="X54" i="2" s="1"/>
  <c r="W13" i="2"/>
  <c r="V13" i="2"/>
  <c r="V12" i="2" s="1"/>
  <c r="V11" i="2" s="1"/>
  <c r="U13" i="2"/>
  <c r="U54" i="2" s="1"/>
  <c r="T13" i="2"/>
  <c r="T54" i="2" s="1"/>
  <c r="S13" i="2"/>
  <c r="S54" i="2" s="1"/>
  <c r="R13" i="2"/>
  <c r="R54" i="2" s="1"/>
  <c r="Q13" i="2"/>
  <c r="Q54" i="2" s="1"/>
  <c r="P13" i="2"/>
  <c r="O13" i="2"/>
  <c r="P36" i="2" s="1"/>
  <c r="N13" i="2"/>
  <c r="M13" i="2"/>
  <c r="M54" i="2" s="1"/>
  <c r="L13" i="2"/>
  <c r="L54" i="2" s="1"/>
  <c r="K13" i="2"/>
  <c r="K54" i="2" s="1"/>
  <c r="J13" i="2"/>
  <c r="J54" i="2" s="1"/>
  <c r="I13" i="2"/>
  <c r="I54" i="2" s="1"/>
  <c r="H13" i="2"/>
  <c r="G13" i="2"/>
  <c r="F13" i="2"/>
  <c r="F36" i="2" s="1"/>
  <c r="E13" i="2"/>
  <c r="E54" i="2" s="1"/>
  <c r="D13" i="2"/>
  <c r="D54" i="2" s="1"/>
  <c r="C13" i="2"/>
  <c r="C54" i="2" s="1"/>
  <c r="B13" i="2"/>
  <c r="B30" i="2" s="1"/>
  <c r="B29" i="2" s="1"/>
  <c r="Z12" i="2"/>
  <c r="Y12" i="2"/>
  <c r="S12" i="2"/>
  <c r="R12" i="2"/>
  <c r="Q12" i="2"/>
  <c r="K12" i="2"/>
  <c r="J12" i="2"/>
  <c r="I12" i="2"/>
  <c r="B12" i="2"/>
  <c r="AB11" i="2"/>
  <c r="AB52" i="2" s="1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R5" i="2"/>
  <c r="S5" i="2" s="1"/>
  <c r="T5" i="2" s="1"/>
  <c r="U5" i="2" s="1"/>
  <c r="V5" i="2" s="1"/>
  <c r="W5" i="2" s="1"/>
  <c r="X5" i="2" s="1"/>
  <c r="Y5" i="2" s="1"/>
  <c r="Z5" i="2" s="1"/>
  <c r="AA5" i="2" s="1"/>
  <c r="AB5" i="2" s="1"/>
  <c r="Q5" i="2"/>
  <c r="P5" i="2"/>
  <c r="C5" i="2"/>
  <c r="D5" i="2" s="1"/>
  <c r="E5" i="2" s="1"/>
  <c r="F5" i="2" s="1"/>
  <c r="G5" i="2" s="1"/>
  <c r="H5" i="2" s="1"/>
  <c r="I5" i="2" s="1"/>
  <c r="J5" i="2" s="1"/>
  <c r="K5" i="2" s="1"/>
  <c r="L5" i="2" s="1"/>
  <c r="V52" i="2" l="1"/>
  <c r="R58" i="2"/>
  <c r="S40" i="2"/>
  <c r="R16" i="2"/>
  <c r="M58" i="2"/>
  <c r="Q53" i="2"/>
  <c r="Q11" i="2"/>
  <c r="V54" i="2"/>
  <c r="R11" i="2"/>
  <c r="S35" i="2"/>
  <c r="C58" i="2"/>
  <c r="C16" i="2"/>
  <c r="Z58" i="2"/>
  <c r="AA40" i="2"/>
  <c r="Z16" i="2"/>
  <c r="G59" i="2"/>
  <c r="G17" i="2"/>
  <c r="H41" i="2"/>
  <c r="O59" i="2"/>
  <c r="P41" i="2"/>
  <c r="O17" i="2"/>
  <c r="W59" i="2"/>
  <c r="X41" i="2"/>
  <c r="W17" i="2"/>
  <c r="E42" i="2"/>
  <c r="D60" i="2"/>
  <c r="M42" i="2"/>
  <c r="L60" i="2"/>
  <c r="U42" i="2"/>
  <c r="T60" i="2"/>
  <c r="J43" i="2"/>
  <c r="I61" i="2"/>
  <c r="R43" i="2"/>
  <c r="Q61" i="2"/>
  <c r="Z43" i="2"/>
  <c r="Y61" i="2"/>
  <c r="G44" i="2"/>
  <c r="O44" i="2"/>
  <c r="N62" i="2"/>
  <c r="W44" i="2"/>
  <c r="V62" i="2"/>
  <c r="H64" i="2"/>
  <c r="I46" i="2"/>
  <c r="P64" i="2"/>
  <c r="Q46" i="2"/>
  <c r="X64" i="2"/>
  <c r="Y46" i="2"/>
  <c r="E65" i="2"/>
  <c r="F47" i="2"/>
  <c r="M65" i="2"/>
  <c r="N47" i="2"/>
  <c r="U65" i="2"/>
  <c r="V47" i="2"/>
  <c r="M37" i="2"/>
  <c r="L43" i="2"/>
  <c r="Z46" i="2"/>
  <c r="J53" i="2"/>
  <c r="J11" i="2"/>
  <c r="K35" i="2"/>
  <c r="K53" i="2"/>
  <c r="K11" i="2"/>
  <c r="E58" i="2"/>
  <c r="C40" i="2"/>
  <c r="B16" i="2"/>
  <c r="R35" i="2"/>
  <c r="S53" i="2"/>
  <c r="S11" i="2"/>
  <c r="M16" i="2"/>
  <c r="H59" i="2"/>
  <c r="I41" i="2"/>
  <c r="H17" i="2"/>
  <c r="P59" i="2"/>
  <c r="Q41" i="2"/>
  <c r="P17" i="2"/>
  <c r="X59" i="2"/>
  <c r="Y41" i="2"/>
  <c r="X17" i="2"/>
  <c r="E60" i="2"/>
  <c r="F42" i="2"/>
  <c r="U60" i="2"/>
  <c r="V42" i="2"/>
  <c r="K43" i="2"/>
  <c r="J61" i="2"/>
  <c r="S43" i="2"/>
  <c r="R61" i="2"/>
  <c r="AA43" i="2"/>
  <c r="Z61" i="2"/>
  <c r="H44" i="2"/>
  <c r="G62" i="2"/>
  <c r="P44" i="2"/>
  <c r="O62" i="2"/>
  <c r="X44" i="2"/>
  <c r="W62" i="2"/>
  <c r="I64" i="2"/>
  <c r="J46" i="2"/>
  <c r="Q64" i="2"/>
  <c r="R46" i="2"/>
  <c r="F65" i="2"/>
  <c r="G47" i="2"/>
  <c r="N65" i="2"/>
  <c r="O47" i="2"/>
  <c r="V65" i="2"/>
  <c r="W47" i="2"/>
  <c r="V36" i="2"/>
  <c r="Z38" i="2"/>
  <c r="AB55" i="2"/>
  <c r="R64" i="2"/>
  <c r="E57" i="2"/>
  <c r="T58" i="2"/>
  <c r="U40" i="2"/>
  <c r="T16" i="2"/>
  <c r="N54" i="2"/>
  <c r="N12" i="2"/>
  <c r="X56" i="2"/>
  <c r="Y38" i="2"/>
  <c r="Y53" i="2"/>
  <c r="Y11" i="2"/>
  <c r="W54" i="2"/>
  <c r="W12" i="2"/>
  <c r="W30" i="2"/>
  <c r="W29" i="2" s="1"/>
  <c r="J58" i="2"/>
  <c r="K40" i="2"/>
  <c r="J16" i="2"/>
  <c r="AB58" i="2"/>
  <c r="AB16" i="2"/>
  <c r="AB57" i="2" s="1"/>
  <c r="I59" i="2"/>
  <c r="I17" i="2"/>
  <c r="J41" i="2"/>
  <c r="Q59" i="2"/>
  <c r="Q17" i="2"/>
  <c r="Y59" i="2"/>
  <c r="Y17" i="2"/>
  <c r="Z41" i="2"/>
  <c r="F60" i="2"/>
  <c r="G42" i="2"/>
  <c r="F17" i="2"/>
  <c r="F40" i="2" s="1"/>
  <c r="N60" i="2"/>
  <c r="O42" i="2"/>
  <c r="N17" i="2"/>
  <c r="N40" i="2" s="1"/>
  <c r="V60" i="2"/>
  <c r="W42" i="2"/>
  <c r="V17" i="2"/>
  <c r="C61" i="2"/>
  <c r="D43" i="2"/>
  <c r="T43" i="2"/>
  <c r="S61" i="2"/>
  <c r="AB43" i="2"/>
  <c r="AA61" i="2"/>
  <c r="Q44" i="2"/>
  <c r="P62" i="2"/>
  <c r="Y44" i="2"/>
  <c r="X62" i="2"/>
  <c r="K46" i="2"/>
  <c r="J64" i="2"/>
  <c r="AA46" i="2"/>
  <c r="Z64" i="2"/>
  <c r="G65" i="2"/>
  <c r="H47" i="2"/>
  <c r="O65" i="2"/>
  <c r="P47" i="2"/>
  <c r="W65" i="2"/>
  <c r="X47" i="2"/>
  <c r="N30" i="2"/>
  <c r="N29" i="2" s="1"/>
  <c r="Z35" i="2"/>
  <c r="W36" i="2"/>
  <c r="T37" i="2"/>
  <c r="AA38" i="2"/>
  <c r="R41" i="2"/>
  <c r="S58" i="2"/>
  <c r="T40" i="2"/>
  <c r="S16" i="2"/>
  <c r="V53" i="2"/>
  <c r="W35" i="2"/>
  <c r="AA55" i="2"/>
  <c r="AB37" i="2"/>
  <c r="D58" i="2"/>
  <c r="E40" i="2"/>
  <c r="D16" i="2"/>
  <c r="B11" i="2"/>
  <c r="O54" i="2"/>
  <c r="O12" i="2"/>
  <c r="O30" i="2"/>
  <c r="O29" i="2" s="1"/>
  <c r="I56" i="2"/>
  <c r="J38" i="2"/>
  <c r="Z11" i="2"/>
  <c r="Z53" i="2"/>
  <c r="H12" i="2"/>
  <c r="H54" i="2"/>
  <c r="H30" i="2"/>
  <c r="H29" i="2" s="1"/>
  <c r="I36" i="2"/>
  <c r="X12" i="2"/>
  <c r="X30" i="2"/>
  <c r="X29" i="2" s="1"/>
  <c r="Y36" i="2"/>
  <c r="E55" i="2"/>
  <c r="E12" i="2"/>
  <c r="M55" i="2"/>
  <c r="M12" i="2"/>
  <c r="U55" i="2"/>
  <c r="V37" i="2"/>
  <c r="U12" i="2"/>
  <c r="K38" i="2"/>
  <c r="J56" i="2"/>
  <c r="R56" i="2"/>
  <c r="S38" i="2"/>
  <c r="K58" i="2"/>
  <c r="K16" i="2"/>
  <c r="X36" i="2"/>
  <c r="N44" i="2"/>
  <c r="F12" i="2"/>
  <c r="F54" i="2"/>
  <c r="H56" i="2"/>
  <c r="I38" i="2"/>
  <c r="P56" i="2"/>
  <c r="Q38" i="2"/>
  <c r="AA58" i="2"/>
  <c r="AA16" i="2"/>
  <c r="AB40" i="2"/>
  <c r="G54" i="2"/>
  <c r="G12" i="2"/>
  <c r="G30" i="2"/>
  <c r="G29" i="2" s="1"/>
  <c r="T55" i="2"/>
  <c r="T12" i="2"/>
  <c r="Q56" i="2"/>
  <c r="R38" i="2"/>
  <c r="C12" i="2"/>
  <c r="P54" i="2"/>
  <c r="P12" i="2"/>
  <c r="P30" i="2"/>
  <c r="P29" i="2" s="1"/>
  <c r="Q36" i="2"/>
  <c r="I53" i="2"/>
  <c r="I11" i="2"/>
  <c r="AA12" i="2"/>
  <c r="AA35" i="2" s="1"/>
  <c r="U16" i="2"/>
  <c r="L17" i="2"/>
  <c r="J35" i="2"/>
  <c r="G36" i="2"/>
  <c r="D37" i="2"/>
  <c r="N42" i="2"/>
  <c r="D12" i="2"/>
  <c r="L12" i="2"/>
  <c r="C41" i="2"/>
  <c r="J59" i="2"/>
  <c r="K41" i="2"/>
  <c r="R59" i="2"/>
  <c r="S41" i="2"/>
  <c r="Z59" i="2"/>
  <c r="AA41" i="2"/>
  <c r="D61" i="2"/>
  <c r="E43" i="2"/>
  <c r="L61" i="2"/>
  <c r="M43" i="2"/>
  <c r="T61" i="2"/>
  <c r="U43" i="2"/>
  <c r="J44" i="2"/>
  <c r="I62" i="2"/>
  <c r="R44" i="2"/>
  <c r="Q62" i="2"/>
  <c r="Z44" i="2"/>
  <c r="Y62" i="2"/>
  <c r="D46" i="2"/>
  <c r="C64" i="2"/>
  <c r="L46" i="2"/>
  <c r="K64" i="2"/>
  <c r="T46" i="2"/>
  <c r="S64" i="2"/>
  <c r="AB46" i="2"/>
  <c r="AA64" i="2"/>
  <c r="G37" i="2"/>
  <c r="O37" i="2"/>
  <c r="W37" i="2"/>
  <c r="H38" i="2"/>
  <c r="D41" i="2"/>
  <c r="P43" i="2"/>
  <c r="V44" i="2"/>
  <c r="L56" i="2"/>
  <c r="H60" i="2"/>
  <c r="I42" i="2"/>
  <c r="P60" i="2"/>
  <c r="Q42" i="2"/>
  <c r="X60" i="2"/>
  <c r="Y42" i="2"/>
  <c r="C44" i="2"/>
  <c r="J62" i="2"/>
  <c r="K44" i="2"/>
  <c r="R62" i="2"/>
  <c r="S44" i="2"/>
  <c r="Z62" i="2"/>
  <c r="AA44" i="2"/>
  <c r="E46" i="2"/>
  <c r="M46" i="2"/>
  <c r="U46" i="2"/>
  <c r="J47" i="2"/>
  <c r="I65" i="2"/>
  <c r="R47" i="2"/>
  <c r="Q65" i="2"/>
  <c r="Z47" i="2"/>
  <c r="Y65" i="2"/>
  <c r="J36" i="2"/>
  <c r="R36" i="2"/>
  <c r="Z36" i="2"/>
  <c r="H37" i="2"/>
  <c r="P37" i="2"/>
  <c r="X37" i="2"/>
  <c r="T38" i="2"/>
  <c r="AB41" i="2"/>
  <c r="X42" i="2"/>
  <c r="V43" i="2"/>
  <c r="AB44" i="2"/>
  <c r="H46" i="2"/>
  <c r="D59" i="2"/>
  <c r="J60" i="2"/>
  <c r="H65" i="2"/>
  <c r="X55" i="2"/>
  <c r="Y37" i="2"/>
  <c r="F61" i="2"/>
  <c r="G43" i="2"/>
  <c r="N61" i="2"/>
  <c r="O43" i="2"/>
  <c r="V61" i="2"/>
  <c r="W43" i="2"/>
  <c r="F46" i="2"/>
  <c r="E64" i="2"/>
  <c r="N46" i="2"/>
  <c r="M64" i="2"/>
  <c r="V46" i="2"/>
  <c r="U64" i="2"/>
  <c r="I30" i="2"/>
  <c r="I29" i="2" s="1"/>
  <c r="Q30" i="2"/>
  <c r="Q29" i="2" s="1"/>
  <c r="Y30" i="2"/>
  <c r="Y29" i="2" s="1"/>
  <c r="C36" i="2"/>
  <c r="K36" i="2"/>
  <c r="S36" i="2"/>
  <c r="AA36" i="2"/>
  <c r="I37" i="2"/>
  <c r="Q37" i="2"/>
  <c r="Z37" i="2"/>
  <c r="U38" i="2"/>
  <c r="Z42" i="2"/>
  <c r="X43" i="2"/>
  <c r="D64" i="2"/>
  <c r="J65" i="2"/>
  <c r="F56" i="2"/>
  <c r="G38" i="2"/>
  <c r="N56" i="2"/>
  <c r="O38" i="2"/>
  <c r="V56" i="2"/>
  <c r="W38" i="2"/>
  <c r="F41" i="2"/>
  <c r="E59" i="2"/>
  <c r="N41" i="2"/>
  <c r="M59" i="2"/>
  <c r="V41" i="2"/>
  <c r="U59" i="2"/>
  <c r="AA42" i="2"/>
  <c r="D62" i="2"/>
  <c r="E44" i="2"/>
  <c r="L62" i="2"/>
  <c r="M44" i="2"/>
  <c r="T62" i="2"/>
  <c r="U44" i="2"/>
  <c r="F64" i="2"/>
  <c r="G46" i="2"/>
  <c r="N64" i="2"/>
  <c r="O46" i="2"/>
  <c r="V64" i="2"/>
  <c r="W46" i="2"/>
  <c r="D47" i="2"/>
  <c r="C65" i="2"/>
  <c r="L47" i="2"/>
  <c r="K65" i="2"/>
  <c r="T47" i="2"/>
  <c r="S65" i="2"/>
  <c r="AB47" i="2"/>
  <c r="AA65" i="2"/>
  <c r="J30" i="2"/>
  <c r="J29" i="2" s="1"/>
  <c r="R30" i="2"/>
  <c r="R29" i="2" s="1"/>
  <c r="Z30" i="2"/>
  <c r="Z29" i="2" s="1"/>
  <c r="D36" i="2"/>
  <c r="L36" i="2"/>
  <c r="T36" i="2"/>
  <c r="AB36" i="2"/>
  <c r="J37" i="2"/>
  <c r="R37" i="2"/>
  <c r="L38" i="2"/>
  <c r="V38" i="2"/>
  <c r="L41" i="2"/>
  <c r="H42" i="2"/>
  <c r="D44" i="2"/>
  <c r="P46" i="2"/>
  <c r="L59" i="2"/>
  <c r="R60" i="2"/>
  <c r="P65" i="2"/>
  <c r="Z55" i="2"/>
  <c r="AA37" i="2"/>
  <c r="G41" i="2"/>
  <c r="O41" i="2"/>
  <c r="W41" i="2"/>
  <c r="D42" i="2"/>
  <c r="C60" i="2"/>
  <c r="L42" i="2"/>
  <c r="K60" i="2"/>
  <c r="T42" i="2"/>
  <c r="S60" i="2"/>
  <c r="AB42" i="2"/>
  <c r="AA60" i="2"/>
  <c r="I43" i="2"/>
  <c r="Q43" i="2"/>
  <c r="Y43" i="2"/>
  <c r="D65" i="2"/>
  <c r="E47" i="2"/>
  <c r="L65" i="2"/>
  <c r="M47" i="2"/>
  <c r="T65" i="2"/>
  <c r="U47" i="2"/>
  <c r="C30" i="2"/>
  <c r="C29" i="2" s="1"/>
  <c r="K30" i="2"/>
  <c r="K29" i="2" s="1"/>
  <c r="S30" i="2"/>
  <c r="S29" i="2" s="1"/>
  <c r="AA30" i="2"/>
  <c r="AA29" i="2" s="1"/>
  <c r="E36" i="2"/>
  <c r="M36" i="2"/>
  <c r="U36" i="2"/>
  <c r="K37" i="2"/>
  <c r="S37" i="2"/>
  <c r="X38" i="2"/>
  <c r="J42" i="2"/>
  <c r="F43" i="2"/>
  <c r="F44" i="2"/>
  <c r="N59" i="2"/>
  <c r="L64" i="2"/>
  <c r="R65" i="2"/>
  <c r="G53" i="2" l="1"/>
  <c r="G11" i="2"/>
  <c r="H35" i="2"/>
  <c r="O53" i="2"/>
  <c r="O11" i="2"/>
  <c r="P35" i="2"/>
  <c r="M53" i="2"/>
  <c r="N35" i="2"/>
  <c r="M11" i="2"/>
  <c r="I58" i="2"/>
  <c r="I16" i="2"/>
  <c r="J40" i="2"/>
  <c r="W53" i="2"/>
  <c r="W11" i="2"/>
  <c r="X35" i="2"/>
  <c r="T57" i="2"/>
  <c r="U39" i="2"/>
  <c r="P40" i="2"/>
  <c r="O58" i="2"/>
  <c r="O16" i="2"/>
  <c r="Y52" i="2"/>
  <c r="Z34" i="2"/>
  <c r="C39" i="2"/>
  <c r="J22" i="2"/>
  <c r="J52" i="2"/>
  <c r="K34" i="2"/>
  <c r="S39" i="2"/>
  <c r="R57" i="2"/>
  <c r="E53" i="2"/>
  <c r="F35" i="2"/>
  <c r="E11" i="2"/>
  <c r="I40" i="2"/>
  <c r="H58" i="2"/>
  <c r="H16" i="2"/>
  <c r="U57" i="2"/>
  <c r="C53" i="2"/>
  <c r="C11" i="2"/>
  <c r="C34" i="2" s="1"/>
  <c r="D35" i="2"/>
  <c r="F53" i="2"/>
  <c r="G35" i="2"/>
  <c r="F11" i="2"/>
  <c r="C35" i="2"/>
  <c r="Y58" i="2"/>
  <c r="Y16" i="2"/>
  <c r="Z40" i="2"/>
  <c r="AB22" i="2"/>
  <c r="P11" i="2"/>
  <c r="Q35" i="2"/>
  <c r="P53" i="2"/>
  <c r="L53" i="2"/>
  <c r="M35" i="2"/>
  <c r="L11" i="2"/>
  <c r="AA53" i="2"/>
  <c r="AA11" i="2"/>
  <c r="AB35" i="2"/>
  <c r="AA57" i="2"/>
  <c r="AB39" i="2"/>
  <c r="B22" i="2"/>
  <c r="S57" i="2"/>
  <c r="T39" i="2"/>
  <c r="O40" i="2"/>
  <c r="N16" i="2"/>
  <c r="N58" i="2"/>
  <c r="K39" i="2"/>
  <c r="J57" i="2"/>
  <c r="Y40" i="2"/>
  <c r="X58" i="2"/>
  <c r="X16" i="2"/>
  <c r="H40" i="2"/>
  <c r="G58" i="2"/>
  <c r="G16" i="2"/>
  <c r="R22" i="2"/>
  <c r="R52" i="2"/>
  <c r="S34" i="2"/>
  <c r="W40" i="2"/>
  <c r="V58" i="2"/>
  <c r="V16" i="2"/>
  <c r="V39" i="2" s="1"/>
  <c r="C57" i="2"/>
  <c r="D39" i="2"/>
  <c r="L58" i="2"/>
  <c r="M40" i="2"/>
  <c r="L16" i="2"/>
  <c r="H53" i="2"/>
  <c r="H11" i="2"/>
  <c r="I35" i="2"/>
  <c r="D53" i="2"/>
  <c r="E35" i="2"/>
  <c r="D11" i="2"/>
  <c r="I52" i="2"/>
  <c r="I22" i="2"/>
  <c r="J34" i="2"/>
  <c r="U53" i="2"/>
  <c r="V35" i="2"/>
  <c r="U11" i="2"/>
  <c r="Z22" i="2"/>
  <c r="Z52" i="2"/>
  <c r="D57" i="2"/>
  <c r="E39" i="2"/>
  <c r="Q58" i="2"/>
  <c r="R40" i="2"/>
  <c r="Q16" i="2"/>
  <c r="M57" i="2"/>
  <c r="N39" i="2"/>
  <c r="X40" i="2"/>
  <c r="W58" i="2"/>
  <c r="W16" i="2"/>
  <c r="T53" i="2"/>
  <c r="U35" i="2"/>
  <c r="T11" i="2"/>
  <c r="L40" i="2"/>
  <c r="X11" i="2"/>
  <c r="X53" i="2"/>
  <c r="Y35" i="2"/>
  <c r="N53" i="2"/>
  <c r="O35" i="2"/>
  <c r="N11" i="2"/>
  <c r="T35" i="2"/>
  <c r="L35" i="2"/>
  <c r="V40" i="2"/>
  <c r="AA39" i="2"/>
  <c r="Z57" i="2"/>
  <c r="Q52" i="2"/>
  <c r="Q22" i="2"/>
  <c r="R34" i="2"/>
  <c r="K57" i="2"/>
  <c r="G40" i="2"/>
  <c r="F58" i="2"/>
  <c r="F16" i="2"/>
  <c r="Q40" i="2"/>
  <c r="P16" i="2"/>
  <c r="P58" i="2"/>
  <c r="S52" i="2"/>
  <c r="T34" i="2"/>
  <c r="S22" i="2"/>
  <c r="K52" i="2"/>
  <c r="L34" i="2"/>
  <c r="K22" i="2"/>
  <c r="AA52" i="2" l="1"/>
  <c r="AB34" i="2"/>
  <c r="AA22" i="2"/>
  <c r="H52" i="2"/>
  <c r="I34" i="2"/>
  <c r="H22" i="2"/>
  <c r="K63" i="2"/>
  <c r="L45" i="2"/>
  <c r="K25" i="2"/>
  <c r="W57" i="2"/>
  <c r="X39" i="2"/>
  <c r="M34" i="2"/>
  <c r="L52" i="2"/>
  <c r="L22" i="2"/>
  <c r="Z39" i="2"/>
  <c r="Y57" i="2"/>
  <c r="Y22" i="2"/>
  <c r="W52" i="2"/>
  <c r="X34" i="2"/>
  <c r="W22" i="2"/>
  <c r="W34" i="2"/>
  <c r="AB63" i="2"/>
  <c r="AB25" i="2"/>
  <c r="AB66" i="2" s="1"/>
  <c r="Q63" i="2"/>
  <c r="Q25" i="2"/>
  <c r="R45" i="2"/>
  <c r="L57" i="2"/>
  <c r="M39" i="2"/>
  <c r="O52" i="2"/>
  <c r="P34" i="2"/>
  <c r="O22" i="2"/>
  <c r="N52" i="2"/>
  <c r="O34" i="2"/>
  <c r="N22" i="2"/>
  <c r="I63" i="2"/>
  <c r="I25" i="2"/>
  <c r="J45" i="2"/>
  <c r="AA34" i="2"/>
  <c r="C45" i="2"/>
  <c r="B25" i="2"/>
  <c r="O57" i="2"/>
  <c r="P39" i="2"/>
  <c r="C52" i="2"/>
  <c r="C22" i="2"/>
  <c r="D34" i="2"/>
  <c r="F57" i="2"/>
  <c r="G39" i="2"/>
  <c r="F39" i="2"/>
  <c r="X52" i="2"/>
  <c r="Y34" i="2"/>
  <c r="X22" i="2"/>
  <c r="D52" i="2"/>
  <c r="E34" i="2"/>
  <c r="D22" i="2"/>
  <c r="R63" i="2"/>
  <c r="S45" i="2"/>
  <c r="R25" i="2"/>
  <c r="F52" i="2"/>
  <c r="G34" i="2"/>
  <c r="F22" i="2"/>
  <c r="I39" i="2"/>
  <c r="H57" i="2"/>
  <c r="I57" i="2"/>
  <c r="J39" i="2"/>
  <c r="V57" i="2"/>
  <c r="W39" i="2"/>
  <c r="V22" i="2"/>
  <c r="L39" i="2"/>
  <c r="Z63" i="2"/>
  <c r="AA45" i="2"/>
  <c r="Z25" i="2"/>
  <c r="G57" i="2"/>
  <c r="H39" i="2"/>
  <c r="G52" i="2"/>
  <c r="H34" i="2"/>
  <c r="G22" i="2"/>
  <c r="E52" i="2"/>
  <c r="F34" i="2"/>
  <c r="E22" i="2"/>
  <c r="Q39" i="2"/>
  <c r="P57" i="2"/>
  <c r="Y39" i="2"/>
  <c r="X57" i="2"/>
  <c r="S63" i="2"/>
  <c r="T45" i="2"/>
  <c r="S25" i="2"/>
  <c r="T52" i="2"/>
  <c r="U34" i="2"/>
  <c r="T22" i="2"/>
  <c r="Q57" i="2"/>
  <c r="R39" i="2"/>
  <c r="U52" i="2"/>
  <c r="V34" i="2"/>
  <c r="U22" i="2"/>
  <c r="N57" i="2"/>
  <c r="O39" i="2"/>
  <c r="P52" i="2"/>
  <c r="Q34" i="2"/>
  <c r="P22" i="2"/>
  <c r="J63" i="2"/>
  <c r="K45" i="2"/>
  <c r="J25" i="2"/>
  <c r="M52" i="2"/>
  <c r="N34" i="2"/>
  <c r="M22" i="2"/>
  <c r="V45" i="2" l="1"/>
  <c r="U63" i="2"/>
  <c r="U25" i="2"/>
  <c r="S66" i="2"/>
  <c r="E45" i="2"/>
  <c r="D63" i="2"/>
  <c r="D25" i="2"/>
  <c r="M45" i="2"/>
  <c r="L63" i="2"/>
  <c r="L25" i="2"/>
  <c r="H63" i="2"/>
  <c r="I45" i="2"/>
  <c r="H25" i="2"/>
  <c r="C48" i="2"/>
  <c r="F45" i="2"/>
  <c r="E63" i="2"/>
  <c r="E25" i="2"/>
  <c r="P45" i="2"/>
  <c r="O63" i="2"/>
  <c r="O25" i="2"/>
  <c r="H45" i="2"/>
  <c r="G63" i="2"/>
  <c r="G25" i="2"/>
  <c r="G45" i="2"/>
  <c r="F63" i="2"/>
  <c r="F25" i="2"/>
  <c r="C63" i="2"/>
  <c r="D45" i="2"/>
  <c r="C25" i="2"/>
  <c r="J48" i="2"/>
  <c r="I66" i="2"/>
  <c r="X45" i="2"/>
  <c r="W63" i="2"/>
  <c r="W25" i="2"/>
  <c r="Z66" i="2"/>
  <c r="AA48" i="2"/>
  <c r="P63" i="2"/>
  <c r="Q45" i="2"/>
  <c r="P25" i="2"/>
  <c r="W45" i="2"/>
  <c r="V25" i="2"/>
  <c r="V63" i="2"/>
  <c r="X63" i="2"/>
  <c r="Y45" i="2"/>
  <c r="X25" i="2"/>
  <c r="AA63" i="2"/>
  <c r="AB45" i="2"/>
  <c r="AA25" i="2"/>
  <c r="J66" i="2"/>
  <c r="K48" i="2"/>
  <c r="O45" i="2"/>
  <c r="N25" i="2"/>
  <c r="N63" i="2"/>
  <c r="N45" i="2"/>
  <c r="M63" i="2"/>
  <c r="M25" i="2"/>
  <c r="U45" i="2"/>
  <c r="T63" i="2"/>
  <c r="T25" i="2"/>
  <c r="T48" i="2" s="1"/>
  <c r="R66" i="2"/>
  <c r="S48" i="2"/>
  <c r="R48" i="2"/>
  <c r="Q66" i="2"/>
  <c r="Y63" i="2"/>
  <c r="Y25" i="2"/>
  <c r="Z45" i="2"/>
  <c r="K66" i="2"/>
  <c r="L48" i="2"/>
  <c r="P48" i="2" l="1"/>
  <c r="O66" i="2"/>
  <c r="H48" i="2"/>
  <c r="G66" i="2"/>
  <c r="I48" i="2"/>
  <c r="H66" i="2"/>
  <c r="O48" i="2"/>
  <c r="N66" i="2"/>
  <c r="T66" i="2"/>
  <c r="U48" i="2"/>
  <c r="C66" i="2"/>
  <c r="D48" i="2"/>
  <c r="X48" i="2"/>
  <c r="W66" i="2"/>
  <c r="G48" i="2"/>
  <c r="F66" i="2"/>
  <c r="L66" i="2"/>
  <c r="M48" i="2"/>
  <c r="U66" i="2"/>
  <c r="V48" i="2"/>
  <c r="D66" i="2"/>
  <c r="E48" i="2"/>
  <c r="Z48" i="2"/>
  <c r="Y66" i="2"/>
  <c r="W48" i="2"/>
  <c r="V66" i="2"/>
  <c r="E66" i="2"/>
  <c r="F48" i="2"/>
  <c r="Q48" i="2"/>
  <c r="P66" i="2"/>
  <c r="Y48" i="2"/>
  <c r="X66" i="2"/>
  <c r="M66" i="2"/>
  <c r="N48" i="2"/>
  <c r="AA66" i="2"/>
  <c r="AB48" i="2"/>
  <c r="W21" i="1" l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B20" i="1"/>
  <c r="AA20" i="1"/>
  <c r="AA61" i="1" s="1"/>
  <c r="Z20" i="1"/>
  <c r="Y20" i="1"/>
  <c r="X20" i="1"/>
  <c r="X61" i="1" s="1"/>
  <c r="W20" i="1"/>
  <c r="V20" i="1"/>
  <c r="U20" i="1"/>
  <c r="T20" i="1"/>
  <c r="S20" i="1"/>
  <c r="S61" i="1" s="1"/>
  <c r="R20" i="1"/>
  <c r="Q20" i="1"/>
  <c r="P20" i="1"/>
  <c r="P61" i="1" s="1"/>
  <c r="O20" i="1"/>
  <c r="N20" i="1"/>
  <c r="M20" i="1"/>
  <c r="L20" i="1"/>
  <c r="K20" i="1"/>
  <c r="K61" i="1" s="1"/>
  <c r="J20" i="1"/>
  <c r="I20" i="1"/>
  <c r="H20" i="1"/>
  <c r="H61" i="1" s="1"/>
  <c r="G20" i="1"/>
  <c r="F20" i="1"/>
  <c r="E20" i="1"/>
  <c r="D20" i="1"/>
  <c r="C20" i="1"/>
  <c r="C61" i="1" s="1"/>
  <c r="B20" i="1"/>
  <c r="AB19" i="1"/>
  <c r="AB26" i="1" s="1"/>
  <c r="AA19" i="1"/>
  <c r="AA26" i="1" s="1"/>
  <c r="Z19" i="1"/>
  <c r="Z60" i="1" s="1"/>
  <c r="Y19" i="1"/>
  <c r="Y26" i="1" s="1"/>
  <c r="X19" i="1"/>
  <c r="X26" i="1" s="1"/>
  <c r="W19" i="1"/>
  <c r="V19" i="1"/>
  <c r="V26" i="1" s="1"/>
  <c r="U19" i="1"/>
  <c r="U26" i="1" s="1"/>
  <c r="T19" i="1"/>
  <c r="T26" i="1" s="1"/>
  <c r="S19" i="1"/>
  <c r="S26" i="1" s="1"/>
  <c r="R19" i="1"/>
  <c r="R60" i="1" s="1"/>
  <c r="Q19" i="1"/>
  <c r="Q26" i="1" s="1"/>
  <c r="P19" i="1"/>
  <c r="P26" i="1" s="1"/>
  <c r="O19" i="1"/>
  <c r="N19" i="1"/>
  <c r="N26" i="1" s="1"/>
  <c r="M19" i="1"/>
  <c r="L19" i="1"/>
  <c r="L26" i="1" s="1"/>
  <c r="K19" i="1"/>
  <c r="K26" i="1" s="1"/>
  <c r="J19" i="1"/>
  <c r="J60" i="1" s="1"/>
  <c r="I19" i="1"/>
  <c r="I26" i="1" s="1"/>
  <c r="H19" i="1"/>
  <c r="H26" i="1" s="1"/>
  <c r="G19" i="1"/>
  <c r="F19" i="1"/>
  <c r="F26" i="1" s="1"/>
  <c r="E19" i="1"/>
  <c r="E26" i="1" s="1"/>
  <c r="D19" i="1"/>
  <c r="D26" i="1" s="1"/>
  <c r="C19" i="1"/>
  <c r="C26" i="1" s="1"/>
  <c r="B19" i="1"/>
  <c r="B26" i="1" s="1"/>
  <c r="AB17" i="1"/>
  <c r="AA17" i="1"/>
  <c r="Z17" i="1"/>
  <c r="Z14" i="1" s="1"/>
  <c r="Y17" i="1"/>
  <c r="Y58" i="1" s="1"/>
  <c r="X17" i="1"/>
  <c r="W17" i="1"/>
  <c r="V17" i="1"/>
  <c r="V58" i="1" s="1"/>
  <c r="U17" i="1"/>
  <c r="T17" i="1"/>
  <c r="S17" i="1"/>
  <c r="R17" i="1"/>
  <c r="R14" i="1" s="1"/>
  <c r="Q17" i="1"/>
  <c r="Q58" i="1" s="1"/>
  <c r="P17" i="1"/>
  <c r="O17" i="1"/>
  <c r="N17" i="1"/>
  <c r="N58" i="1" s="1"/>
  <c r="M17" i="1"/>
  <c r="L17" i="1"/>
  <c r="K17" i="1"/>
  <c r="J17" i="1"/>
  <c r="J14" i="1" s="1"/>
  <c r="I17" i="1"/>
  <c r="I58" i="1" s="1"/>
  <c r="H17" i="1"/>
  <c r="G17" i="1"/>
  <c r="F17" i="1"/>
  <c r="F58" i="1" s="1"/>
  <c r="E17" i="1"/>
  <c r="D17" i="1"/>
  <c r="C17" i="1"/>
  <c r="B17" i="1"/>
  <c r="B14" i="1" s="1"/>
  <c r="AB16" i="1"/>
  <c r="AA16" i="1"/>
  <c r="Z16" i="1"/>
  <c r="Y16" i="1"/>
  <c r="Y14" i="1" s="1"/>
  <c r="X16" i="1"/>
  <c r="W16" i="1"/>
  <c r="W30" i="1" s="1"/>
  <c r="V16" i="1"/>
  <c r="U16" i="1"/>
  <c r="U14" i="1" s="1"/>
  <c r="T16" i="1"/>
  <c r="S16" i="1"/>
  <c r="R16" i="1"/>
  <c r="Q16" i="1"/>
  <c r="P16" i="1"/>
  <c r="O16" i="1"/>
  <c r="O30" i="1" s="1"/>
  <c r="N16" i="1"/>
  <c r="M16" i="1"/>
  <c r="M14" i="1" s="1"/>
  <c r="L16" i="1"/>
  <c r="L30" i="1" s="1"/>
  <c r="K16" i="1"/>
  <c r="K41" i="1" s="1"/>
  <c r="J16" i="1"/>
  <c r="I16" i="1"/>
  <c r="H16" i="1"/>
  <c r="G16" i="1"/>
  <c r="G30" i="1" s="1"/>
  <c r="F16" i="1"/>
  <c r="E16" i="1"/>
  <c r="E14" i="1" s="1"/>
  <c r="D16" i="1"/>
  <c r="D30" i="1" s="1"/>
  <c r="C16" i="1"/>
  <c r="B16" i="1"/>
  <c r="B30" i="1" s="1"/>
  <c r="AB15" i="1"/>
  <c r="AB14" i="1" s="1"/>
  <c r="AB55" i="1" s="1"/>
  <c r="AA15" i="1"/>
  <c r="Z15" i="1"/>
  <c r="Z56" i="1" s="1"/>
  <c r="Y15" i="1"/>
  <c r="X15" i="1"/>
  <c r="X14" i="1" s="1"/>
  <c r="W15" i="1"/>
  <c r="W14" i="1" s="1"/>
  <c r="W55" i="1" s="1"/>
  <c r="V15" i="1"/>
  <c r="U15" i="1"/>
  <c r="U56" i="1" s="1"/>
  <c r="T15" i="1"/>
  <c r="T14" i="1" s="1"/>
  <c r="T55" i="1" s="1"/>
  <c r="S15" i="1"/>
  <c r="R15" i="1"/>
  <c r="R56" i="1" s="1"/>
  <c r="Q15" i="1"/>
  <c r="P15" i="1"/>
  <c r="P14" i="1" s="1"/>
  <c r="O15" i="1"/>
  <c r="O14" i="1" s="1"/>
  <c r="O55" i="1" s="1"/>
  <c r="N15" i="1"/>
  <c r="M15" i="1"/>
  <c r="M56" i="1" s="1"/>
  <c r="L15" i="1"/>
  <c r="L14" i="1" s="1"/>
  <c r="L55" i="1" s="1"/>
  <c r="K15" i="1"/>
  <c r="J15" i="1"/>
  <c r="J56" i="1" s="1"/>
  <c r="I15" i="1"/>
  <c r="H15" i="1"/>
  <c r="H14" i="1" s="1"/>
  <c r="G15" i="1"/>
  <c r="F15" i="1"/>
  <c r="E15" i="1"/>
  <c r="E56" i="1" s="1"/>
  <c r="D15" i="1"/>
  <c r="D14" i="1" s="1"/>
  <c r="D55" i="1" s="1"/>
  <c r="C15" i="1"/>
  <c r="B15" i="1"/>
  <c r="AA14" i="1"/>
  <c r="V14" i="1"/>
  <c r="S14" i="1"/>
  <c r="Q14" i="1"/>
  <c r="N14" i="1"/>
  <c r="K14" i="1"/>
  <c r="I14" i="1"/>
  <c r="G14" i="1"/>
  <c r="G55" i="1" s="1"/>
  <c r="F14" i="1"/>
  <c r="C14" i="1"/>
  <c r="AB13" i="1"/>
  <c r="AA13" i="1"/>
  <c r="Z13" i="1"/>
  <c r="Y13" i="1"/>
  <c r="Y54" i="1" s="1"/>
  <c r="X13" i="1"/>
  <c r="W13" i="1"/>
  <c r="V13" i="1"/>
  <c r="V54" i="1" s="1"/>
  <c r="U13" i="1"/>
  <c r="T13" i="1"/>
  <c r="S13" i="1"/>
  <c r="R13" i="1"/>
  <c r="Q13" i="1"/>
  <c r="Q54" i="1" s="1"/>
  <c r="P13" i="1"/>
  <c r="O13" i="1"/>
  <c r="N13" i="1"/>
  <c r="N54" i="1" s="1"/>
  <c r="M13" i="1"/>
  <c r="L13" i="1"/>
  <c r="K13" i="1"/>
  <c r="J13" i="1"/>
  <c r="I13" i="1"/>
  <c r="I54" i="1" s="1"/>
  <c r="H13" i="1"/>
  <c r="G13" i="1"/>
  <c r="F13" i="1"/>
  <c r="F54" i="1" s="1"/>
  <c r="E13" i="1"/>
  <c r="D13" i="1"/>
  <c r="C13" i="1"/>
  <c r="B13" i="1"/>
  <c r="AB12" i="1"/>
  <c r="AA12" i="1"/>
  <c r="AA53" i="1" s="1"/>
  <c r="Z12" i="1"/>
  <c r="Y12" i="1"/>
  <c r="Y11" i="1" s="1"/>
  <c r="X12" i="1"/>
  <c r="X53" i="1" s="1"/>
  <c r="W12" i="1"/>
  <c r="V12" i="1"/>
  <c r="U12" i="1"/>
  <c r="T12" i="1"/>
  <c r="T11" i="1" s="1"/>
  <c r="T18" i="1" s="1"/>
  <c r="S12" i="1"/>
  <c r="S53" i="1" s="1"/>
  <c r="R12" i="1"/>
  <c r="Q12" i="1"/>
  <c r="Q11" i="1" s="1"/>
  <c r="P12" i="1"/>
  <c r="P53" i="1" s="1"/>
  <c r="O12" i="1"/>
  <c r="N12" i="1"/>
  <c r="M12" i="1"/>
  <c r="L12" i="1"/>
  <c r="K12" i="1"/>
  <c r="K53" i="1" s="1"/>
  <c r="J12" i="1"/>
  <c r="I12" i="1"/>
  <c r="H12" i="1"/>
  <c r="H53" i="1" s="1"/>
  <c r="G12" i="1"/>
  <c r="F12" i="1"/>
  <c r="E12" i="1"/>
  <c r="D12" i="1"/>
  <c r="C12" i="1"/>
  <c r="C53" i="1" s="1"/>
  <c r="B12" i="1"/>
  <c r="AB11" i="1"/>
  <c r="AA11" i="1"/>
  <c r="W11" i="1"/>
  <c r="U11" i="1"/>
  <c r="U52" i="1" s="1"/>
  <c r="S11" i="1"/>
  <c r="S18" i="1" s="1"/>
  <c r="O11" i="1"/>
  <c r="M11" i="1"/>
  <c r="M52" i="1" s="1"/>
  <c r="L11" i="1"/>
  <c r="I11" i="1"/>
  <c r="H11" i="1"/>
  <c r="G11" i="1"/>
  <c r="E11" i="1"/>
  <c r="E52" i="1" s="1"/>
  <c r="D11" i="1"/>
  <c r="C11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Q5" i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P5" i="1"/>
  <c r="C5" i="1"/>
  <c r="D5" i="1" s="1"/>
  <c r="E5" i="1" s="1"/>
  <c r="F5" i="1" s="1"/>
  <c r="G5" i="1" s="1"/>
  <c r="H5" i="1" s="1"/>
  <c r="I5" i="1" s="1"/>
  <c r="J5" i="1" s="1"/>
  <c r="K5" i="1" s="1"/>
  <c r="L5" i="1" s="1"/>
  <c r="AA18" i="1" l="1"/>
  <c r="K11" i="1"/>
  <c r="K18" i="1" s="1"/>
  <c r="B11" i="1"/>
  <c r="B18" i="1" s="1"/>
  <c r="J11" i="1"/>
  <c r="J18" i="1" s="1"/>
  <c r="K43" i="1" s="1"/>
  <c r="R11" i="1"/>
  <c r="Z11" i="1"/>
  <c r="C18" i="1"/>
  <c r="C28" i="1" s="1"/>
  <c r="L18" i="1"/>
  <c r="L43" i="1" s="1"/>
  <c r="D18" i="1"/>
  <c r="V11" i="1"/>
  <c r="V18" i="1" s="1"/>
  <c r="N11" i="1"/>
  <c r="N18" i="1" s="1"/>
  <c r="F11" i="1"/>
  <c r="F18" i="1" s="1"/>
  <c r="X11" i="1"/>
  <c r="AB18" i="1"/>
  <c r="P11" i="1"/>
  <c r="Q36" i="1" s="1"/>
  <c r="M44" i="1"/>
  <c r="AA59" i="1"/>
  <c r="AA28" i="1"/>
  <c r="AA22" i="1"/>
  <c r="AA25" i="1"/>
  <c r="S59" i="1"/>
  <c r="S22" i="1"/>
  <c r="S28" i="1"/>
  <c r="S25" i="1"/>
  <c r="K59" i="1"/>
  <c r="K22" i="1"/>
  <c r="K28" i="1"/>
  <c r="K25" i="1"/>
  <c r="J52" i="1"/>
  <c r="J36" i="1"/>
  <c r="R52" i="1"/>
  <c r="R36" i="1"/>
  <c r="R18" i="1"/>
  <c r="S43" i="1" s="1"/>
  <c r="Z52" i="1"/>
  <c r="Z36" i="1"/>
  <c r="Z18" i="1"/>
  <c r="L59" i="1"/>
  <c r="L28" i="1"/>
  <c r="L25" i="1"/>
  <c r="D59" i="1"/>
  <c r="D22" i="1"/>
  <c r="D43" i="1"/>
  <c r="D28" i="1"/>
  <c r="D25" i="1"/>
  <c r="V59" i="1"/>
  <c r="V28" i="1"/>
  <c r="V25" i="1"/>
  <c r="V22" i="1"/>
  <c r="C43" i="1"/>
  <c r="N59" i="1"/>
  <c r="N28" i="1"/>
  <c r="N25" i="1"/>
  <c r="N22" i="1"/>
  <c r="AB59" i="1"/>
  <c r="AB28" i="1"/>
  <c r="AB22" i="1"/>
  <c r="AB43" i="1"/>
  <c r="AB25" i="1"/>
  <c r="B25" i="1"/>
  <c r="B22" i="1"/>
  <c r="B27" i="1" s="1"/>
  <c r="B28" i="1"/>
  <c r="F59" i="1"/>
  <c r="F28" i="1"/>
  <c r="F25" i="1"/>
  <c r="F22" i="1"/>
  <c r="T59" i="1"/>
  <c r="T22" i="1"/>
  <c r="T28" i="1"/>
  <c r="T25" i="1"/>
  <c r="T43" i="1"/>
  <c r="G52" i="1"/>
  <c r="G36" i="1"/>
  <c r="O52" i="1"/>
  <c r="O36" i="1"/>
  <c r="W52" i="1"/>
  <c r="W36" i="1"/>
  <c r="D53" i="1"/>
  <c r="D37" i="1"/>
  <c r="L53" i="1"/>
  <c r="L37" i="1"/>
  <c r="T53" i="1"/>
  <c r="T37" i="1"/>
  <c r="AB53" i="1"/>
  <c r="AB37" i="1"/>
  <c r="F55" i="1"/>
  <c r="F39" i="1"/>
  <c r="N55" i="1"/>
  <c r="N39" i="1"/>
  <c r="V55" i="1"/>
  <c r="V39" i="1"/>
  <c r="C56" i="1"/>
  <c r="C40" i="1"/>
  <c r="K56" i="1"/>
  <c r="K40" i="1"/>
  <c r="S56" i="1"/>
  <c r="S40" i="1"/>
  <c r="AA56" i="1"/>
  <c r="AA40" i="1"/>
  <c r="H57" i="1"/>
  <c r="H30" i="1"/>
  <c r="P57" i="1"/>
  <c r="P30" i="1"/>
  <c r="X57" i="1"/>
  <c r="X30" i="1"/>
  <c r="E58" i="1"/>
  <c r="E42" i="1"/>
  <c r="M58" i="1"/>
  <c r="M42" i="1"/>
  <c r="U58" i="1"/>
  <c r="U42" i="1"/>
  <c r="G60" i="1"/>
  <c r="G44" i="1"/>
  <c r="O60" i="1"/>
  <c r="O44" i="1"/>
  <c r="W60" i="1"/>
  <c r="W44" i="1"/>
  <c r="D61" i="1"/>
  <c r="D45" i="1"/>
  <c r="L61" i="1"/>
  <c r="L45" i="1"/>
  <c r="T61" i="1"/>
  <c r="T45" i="1"/>
  <c r="AB61" i="1"/>
  <c r="AB45" i="1"/>
  <c r="I62" i="1"/>
  <c r="I46" i="1"/>
  <c r="Q62" i="1"/>
  <c r="Q46" i="1"/>
  <c r="Y21" i="1"/>
  <c r="P37" i="1"/>
  <c r="V38" i="1"/>
  <c r="AB39" i="1"/>
  <c r="H41" i="1"/>
  <c r="N42" i="1"/>
  <c r="Z44" i="1"/>
  <c r="H52" i="1"/>
  <c r="H36" i="1"/>
  <c r="X52" i="1"/>
  <c r="X36" i="1"/>
  <c r="E53" i="1"/>
  <c r="E37" i="1"/>
  <c r="M53" i="1"/>
  <c r="M37" i="1"/>
  <c r="U53" i="1"/>
  <c r="U37" i="1"/>
  <c r="J54" i="1"/>
  <c r="J38" i="1"/>
  <c r="R54" i="1"/>
  <c r="R38" i="1"/>
  <c r="Z54" i="1"/>
  <c r="Z38" i="1"/>
  <c r="D56" i="1"/>
  <c r="D40" i="1"/>
  <c r="L56" i="1"/>
  <c r="L40" i="1"/>
  <c r="T56" i="1"/>
  <c r="T40" i="1"/>
  <c r="AB56" i="1"/>
  <c r="AB40" i="1"/>
  <c r="I30" i="1"/>
  <c r="I57" i="1"/>
  <c r="I41" i="1"/>
  <c r="Q30" i="1"/>
  <c r="Q57" i="1"/>
  <c r="Q41" i="1"/>
  <c r="Y30" i="1"/>
  <c r="Y57" i="1"/>
  <c r="Y41" i="1"/>
  <c r="H60" i="1"/>
  <c r="H44" i="1"/>
  <c r="H29" i="1"/>
  <c r="P60" i="1"/>
  <c r="P44" i="1"/>
  <c r="P29" i="1"/>
  <c r="X60" i="1"/>
  <c r="X44" i="1"/>
  <c r="X29" i="1"/>
  <c r="E61" i="1"/>
  <c r="E45" i="1"/>
  <c r="M61" i="1"/>
  <c r="M45" i="1"/>
  <c r="U61" i="1"/>
  <c r="U45" i="1"/>
  <c r="J62" i="1"/>
  <c r="J46" i="1"/>
  <c r="R62" i="1"/>
  <c r="R46" i="1"/>
  <c r="Z21" i="1"/>
  <c r="B29" i="1"/>
  <c r="M36" i="1"/>
  <c r="S37" i="1"/>
  <c r="Y38" i="1"/>
  <c r="E40" i="1"/>
  <c r="Q42" i="1"/>
  <c r="C45" i="1"/>
  <c r="I52" i="1"/>
  <c r="I36" i="1"/>
  <c r="Q52" i="1"/>
  <c r="Y52" i="1"/>
  <c r="Y36" i="1"/>
  <c r="F53" i="1"/>
  <c r="F37" i="1"/>
  <c r="N53" i="1"/>
  <c r="N37" i="1"/>
  <c r="V53" i="1"/>
  <c r="V37" i="1"/>
  <c r="C54" i="1"/>
  <c r="C38" i="1"/>
  <c r="K54" i="1"/>
  <c r="K38" i="1"/>
  <c r="S54" i="1"/>
  <c r="S38" i="1"/>
  <c r="AA54" i="1"/>
  <c r="AA38" i="1"/>
  <c r="H55" i="1"/>
  <c r="H39" i="1"/>
  <c r="P55" i="1"/>
  <c r="P39" i="1"/>
  <c r="X55" i="1"/>
  <c r="X39" i="1"/>
  <c r="J30" i="1"/>
  <c r="J57" i="1"/>
  <c r="J41" i="1"/>
  <c r="R30" i="1"/>
  <c r="R57" i="1"/>
  <c r="R41" i="1"/>
  <c r="Z30" i="1"/>
  <c r="Z57" i="1"/>
  <c r="Z41" i="1"/>
  <c r="G58" i="1"/>
  <c r="G42" i="1"/>
  <c r="O58" i="1"/>
  <c r="O42" i="1"/>
  <c r="W58" i="1"/>
  <c r="W42" i="1"/>
  <c r="I60" i="1"/>
  <c r="I44" i="1"/>
  <c r="I29" i="1"/>
  <c r="Q60" i="1"/>
  <c r="Q44" i="1"/>
  <c r="Q29" i="1"/>
  <c r="Y60" i="1"/>
  <c r="Y44" i="1"/>
  <c r="Y29" i="1"/>
  <c r="F61" i="1"/>
  <c r="F45" i="1"/>
  <c r="N61" i="1"/>
  <c r="N45" i="1"/>
  <c r="V61" i="1"/>
  <c r="V45" i="1"/>
  <c r="C62" i="1"/>
  <c r="C46" i="1"/>
  <c r="K62" i="1"/>
  <c r="K46" i="1"/>
  <c r="S62" i="1"/>
  <c r="S46" i="1"/>
  <c r="AA21" i="1"/>
  <c r="J26" i="1"/>
  <c r="R26" i="1"/>
  <c r="Z26" i="1"/>
  <c r="G29" i="1"/>
  <c r="X37" i="1"/>
  <c r="D39" i="1"/>
  <c r="J40" i="1"/>
  <c r="P41" i="1"/>
  <c r="V42" i="1"/>
  <c r="H45" i="1"/>
  <c r="G53" i="1"/>
  <c r="G37" i="1"/>
  <c r="O53" i="1"/>
  <c r="O37" i="1"/>
  <c r="W53" i="1"/>
  <c r="W37" i="1"/>
  <c r="D54" i="1"/>
  <c r="D38" i="1"/>
  <c r="L54" i="1"/>
  <c r="L38" i="1"/>
  <c r="T54" i="1"/>
  <c r="T38" i="1"/>
  <c r="AB54" i="1"/>
  <c r="AB38" i="1"/>
  <c r="I55" i="1"/>
  <c r="I39" i="1"/>
  <c r="Q55" i="1"/>
  <c r="Q39" i="1"/>
  <c r="Y55" i="1"/>
  <c r="Y39" i="1"/>
  <c r="F56" i="1"/>
  <c r="F40" i="1"/>
  <c r="N56" i="1"/>
  <c r="N40" i="1"/>
  <c r="V56" i="1"/>
  <c r="V40" i="1"/>
  <c r="C30" i="1"/>
  <c r="C57" i="1"/>
  <c r="K30" i="1"/>
  <c r="K57" i="1"/>
  <c r="S30" i="1"/>
  <c r="S57" i="1"/>
  <c r="AA30" i="1"/>
  <c r="AA57" i="1"/>
  <c r="H58" i="1"/>
  <c r="H42" i="1"/>
  <c r="P58" i="1"/>
  <c r="P42" i="1"/>
  <c r="X58" i="1"/>
  <c r="X42" i="1"/>
  <c r="E18" i="1"/>
  <c r="M18" i="1"/>
  <c r="N43" i="1" s="1"/>
  <c r="U18" i="1"/>
  <c r="G61" i="1"/>
  <c r="G45" i="1"/>
  <c r="O61" i="1"/>
  <c r="O45" i="1"/>
  <c r="W61" i="1"/>
  <c r="W45" i="1"/>
  <c r="D62" i="1"/>
  <c r="D46" i="1"/>
  <c r="L62" i="1"/>
  <c r="L46" i="1"/>
  <c r="T62" i="1"/>
  <c r="T46" i="1"/>
  <c r="AB21" i="1"/>
  <c r="J29" i="1"/>
  <c r="U36" i="1"/>
  <c r="AA37" i="1"/>
  <c r="G39" i="1"/>
  <c r="M40" i="1"/>
  <c r="S41" i="1"/>
  <c r="Y42" i="1"/>
  <c r="E44" i="1"/>
  <c r="K45" i="1"/>
  <c r="C52" i="1"/>
  <c r="C36" i="1"/>
  <c r="K52" i="1"/>
  <c r="K36" i="1"/>
  <c r="S52" i="1"/>
  <c r="S36" i="1"/>
  <c r="AA52" i="1"/>
  <c r="AA36" i="1"/>
  <c r="E54" i="1"/>
  <c r="E38" i="1"/>
  <c r="M54" i="1"/>
  <c r="M38" i="1"/>
  <c r="U54" i="1"/>
  <c r="U38" i="1"/>
  <c r="J55" i="1"/>
  <c r="J39" i="1"/>
  <c r="R55" i="1"/>
  <c r="R39" i="1"/>
  <c r="Z55" i="1"/>
  <c r="Z39" i="1"/>
  <c r="G56" i="1"/>
  <c r="G40" i="1"/>
  <c r="O56" i="1"/>
  <c r="O40" i="1"/>
  <c r="W56" i="1"/>
  <c r="W40" i="1"/>
  <c r="D57" i="1"/>
  <c r="D41" i="1"/>
  <c r="L57" i="1"/>
  <c r="L41" i="1"/>
  <c r="T57" i="1"/>
  <c r="T41" i="1"/>
  <c r="AB57" i="1"/>
  <c r="AB41" i="1"/>
  <c r="C29" i="1"/>
  <c r="C60" i="1"/>
  <c r="C44" i="1"/>
  <c r="K29" i="1"/>
  <c r="K60" i="1"/>
  <c r="K44" i="1"/>
  <c r="S29" i="1"/>
  <c r="S60" i="1"/>
  <c r="S44" i="1"/>
  <c r="AA29" i="1"/>
  <c r="AA60" i="1"/>
  <c r="AA44" i="1"/>
  <c r="E62" i="1"/>
  <c r="E46" i="1"/>
  <c r="M62" i="1"/>
  <c r="M46" i="1"/>
  <c r="U62" i="1"/>
  <c r="U46" i="1"/>
  <c r="O29" i="1"/>
  <c r="T30" i="1"/>
  <c r="F38" i="1"/>
  <c r="L39" i="1"/>
  <c r="R40" i="1"/>
  <c r="X41" i="1"/>
  <c r="J44" i="1"/>
  <c r="P45" i="1"/>
  <c r="D52" i="1"/>
  <c r="D36" i="1"/>
  <c r="L52" i="1"/>
  <c r="L36" i="1"/>
  <c r="T52" i="1"/>
  <c r="T36" i="1"/>
  <c r="AB52" i="1"/>
  <c r="AB36" i="1"/>
  <c r="I53" i="1"/>
  <c r="I37" i="1"/>
  <c r="Q53" i="1"/>
  <c r="Q37" i="1"/>
  <c r="Y53" i="1"/>
  <c r="Y37" i="1"/>
  <c r="C55" i="1"/>
  <c r="C39" i="1"/>
  <c r="K55" i="1"/>
  <c r="K39" i="1"/>
  <c r="S55" i="1"/>
  <c r="S39" i="1"/>
  <c r="AA55" i="1"/>
  <c r="AA39" i="1"/>
  <c r="H56" i="1"/>
  <c r="H40" i="1"/>
  <c r="P56" i="1"/>
  <c r="P40" i="1"/>
  <c r="X56" i="1"/>
  <c r="X40" i="1"/>
  <c r="E57" i="1"/>
  <c r="E41" i="1"/>
  <c r="E30" i="1"/>
  <c r="M57" i="1"/>
  <c r="M41" i="1"/>
  <c r="M30" i="1"/>
  <c r="U57" i="1"/>
  <c r="U41" i="1"/>
  <c r="U30" i="1"/>
  <c r="J58" i="1"/>
  <c r="J42" i="1"/>
  <c r="R58" i="1"/>
  <c r="R42" i="1"/>
  <c r="Z58" i="1"/>
  <c r="Z42" i="1"/>
  <c r="G18" i="1"/>
  <c r="O18" i="1"/>
  <c r="W18" i="1"/>
  <c r="D29" i="1"/>
  <c r="D60" i="1"/>
  <c r="D44" i="1"/>
  <c r="L29" i="1"/>
  <c r="L60" i="1"/>
  <c r="L44" i="1"/>
  <c r="T29" i="1"/>
  <c r="T60" i="1"/>
  <c r="T44" i="1"/>
  <c r="AB29" i="1"/>
  <c r="AB60" i="1"/>
  <c r="AB44" i="1"/>
  <c r="I61" i="1"/>
  <c r="I45" i="1"/>
  <c r="Q61" i="1"/>
  <c r="Q45" i="1"/>
  <c r="Y61" i="1"/>
  <c r="Y45" i="1"/>
  <c r="F62" i="1"/>
  <c r="F46" i="1"/>
  <c r="N62" i="1"/>
  <c r="N46" i="1"/>
  <c r="V62" i="1"/>
  <c r="V46" i="1"/>
  <c r="M26" i="1"/>
  <c r="R29" i="1"/>
  <c r="C37" i="1"/>
  <c r="I38" i="1"/>
  <c r="O39" i="1"/>
  <c r="U40" i="1"/>
  <c r="AA41" i="1"/>
  <c r="S45" i="1"/>
  <c r="J53" i="1"/>
  <c r="J37" i="1"/>
  <c r="R53" i="1"/>
  <c r="R37" i="1"/>
  <c r="Z53" i="1"/>
  <c r="Z37" i="1"/>
  <c r="G54" i="1"/>
  <c r="G38" i="1"/>
  <c r="O54" i="1"/>
  <c r="O38" i="1"/>
  <c r="W54" i="1"/>
  <c r="W38" i="1"/>
  <c r="I56" i="1"/>
  <c r="I40" i="1"/>
  <c r="Q56" i="1"/>
  <c r="Q40" i="1"/>
  <c r="Y56" i="1"/>
  <c r="Y40" i="1"/>
  <c r="F57" i="1"/>
  <c r="F41" i="1"/>
  <c r="F30" i="1"/>
  <c r="N57" i="1"/>
  <c r="N41" i="1"/>
  <c r="N30" i="1"/>
  <c r="V57" i="1"/>
  <c r="V41" i="1"/>
  <c r="V30" i="1"/>
  <c r="C58" i="1"/>
  <c r="C42" i="1"/>
  <c r="K58" i="1"/>
  <c r="K42" i="1"/>
  <c r="S58" i="1"/>
  <c r="S42" i="1"/>
  <c r="AA58" i="1"/>
  <c r="AA42" i="1"/>
  <c r="H18" i="1"/>
  <c r="P18" i="1"/>
  <c r="X18" i="1"/>
  <c r="E29" i="1"/>
  <c r="E60" i="1"/>
  <c r="M29" i="1"/>
  <c r="M60" i="1"/>
  <c r="U29" i="1"/>
  <c r="U60" i="1"/>
  <c r="J61" i="1"/>
  <c r="J45" i="1"/>
  <c r="R61" i="1"/>
  <c r="R45" i="1"/>
  <c r="Z61" i="1"/>
  <c r="Z45" i="1"/>
  <c r="G62" i="1"/>
  <c r="G46" i="1"/>
  <c r="O62" i="1"/>
  <c r="O46" i="1"/>
  <c r="W62" i="1"/>
  <c r="W46" i="1"/>
  <c r="W29" i="1"/>
  <c r="AB30" i="1"/>
  <c r="H37" i="1"/>
  <c r="N38" i="1"/>
  <c r="T39" i="1"/>
  <c r="Z40" i="1"/>
  <c r="F42" i="1"/>
  <c r="R44" i="1"/>
  <c r="X45" i="1"/>
  <c r="F52" i="1"/>
  <c r="F36" i="1"/>
  <c r="N52" i="1"/>
  <c r="N36" i="1"/>
  <c r="V52" i="1"/>
  <c r="V36" i="1"/>
  <c r="H54" i="1"/>
  <c r="H38" i="1"/>
  <c r="P54" i="1"/>
  <c r="P38" i="1"/>
  <c r="X54" i="1"/>
  <c r="X38" i="1"/>
  <c r="E55" i="1"/>
  <c r="E39" i="1"/>
  <c r="M55" i="1"/>
  <c r="M39" i="1"/>
  <c r="U55" i="1"/>
  <c r="U39" i="1"/>
  <c r="G57" i="1"/>
  <c r="G41" i="1"/>
  <c r="O57" i="1"/>
  <c r="O41" i="1"/>
  <c r="W57" i="1"/>
  <c r="W41" i="1"/>
  <c r="D58" i="1"/>
  <c r="D42" i="1"/>
  <c r="L58" i="1"/>
  <c r="L42" i="1"/>
  <c r="T58" i="1"/>
  <c r="T42" i="1"/>
  <c r="AB58" i="1"/>
  <c r="AB42" i="1"/>
  <c r="I18" i="1"/>
  <c r="Q18" i="1"/>
  <c r="Y18" i="1"/>
  <c r="F29" i="1"/>
  <c r="F60" i="1"/>
  <c r="F44" i="1"/>
  <c r="N29" i="1"/>
  <c r="N60" i="1"/>
  <c r="N44" i="1"/>
  <c r="V29" i="1"/>
  <c r="V60" i="1"/>
  <c r="V44" i="1"/>
  <c r="H62" i="1"/>
  <c r="H46" i="1"/>
  <c r="P62" i="1"/>
  <c r="P46" i="1"/>
  <c r="X21" i="1"/>
  <c r="G26" i="1"/>
  <c r="O26" i="1"/>
  <c r="W26" i="1"/>
  <c r="Z29" i="1"/>
  <c r="E36" i="1"/>
  <c r="K37" i="1"/>
  <c r="Q38" i="1"/>
  <c r="W39" i="1"/>
  <c r="C41" i="1"/>
  <c r="I42" i="1"/>
  <c r="U44" i="1"/>
  <c r="AA45" i="1"/>
  <c r="C22" i="1" l="1"/>
  <c r="C59" i="1"/>
  <c r="P36" i="1"/>
  <c r="P52" i="1"/>
  <c r="C25" i="1"/>
  <c r="L22" i="1"/>
  <c r="T63" i="1"/>
  <c r="T47" i="1"/>
  <c r="T27" i="1"/>
  <c r="Z59" i="1"/>
  <c r="Z43" i="1"/>
  <c r="Z25" i="1"/>
  <c r="Z22" i="1"/>
  <c r="AA47" i="1" s="1"/>
  <c r="Z28" i="1"/>
  <c r="S63" i="1"/>
  <c r="S27" i="1"/>
  <c r="V63" i="1"/>
  <c r="V27" i="1"/>
  <c r="D63" i="1"/>
  <c r="D47" i="1"/>
  <c r="D27" i="1"/>
  <c r="W59" i="1"/>
  <c r="W28" i="1"/>
  <c r="W25" i="1"/>
  <c r="W43" i="1"/>
  <c r="W22" i="1"/>
  <c r="U59" i="1"/>
  <c r="U43" i="1"/>
  <c r="U22" i="1"/>
  <c r="V47" i="1" s="1"/>
  <c r="U28" i="1"/>
  <c r="U25" i="1"/>
  <c r="Y62" i="1"/>
  <c r="Y46" i="1"/>
  <c r="F63" i="1"/>
  <c r="F27" i="1"/>
  <c r="X62" i="1"/>
  <c r="X46" i="1"/>
  <c r="O59" i="1"/>
  <c r="O43" i="1"/>
  <c r="O28" i="1"/>
  <c r="O25" i="1"/>
  <c r="O22" i="1"/>
  <c r="M59" i="1"/>
  <c r="M43" i="1"/>
  <c r="M22" i="1"/>
  <c r="M28" i="1"/>
  <c r="M25" i="1"/>
  <c r="R59" i="1"/>
  <c r="R43" i="1"/>
  <c r="R25" i="1"/>
  <c r="R22" i="1"/>
  <c r="R28" i="1"/>
  <c r="K63" i="1"/>
  <c r="K27" i="1"/>
  <c r="I59" i="1"/>
  <c r="I43" i="1"/>
  <c r="I28" i="1"/>
  <c r="I25" i="1"/>
  <c r="I22" i="1"/>
  <c r="X59" i="1"/>
  <c r="X43" i="1"/>
  <c r="X28" i="1"/>
  <c r="X25" i="1"/>
  <c r="X22" i="1"/>
  <c r="G59" i="1"/>
  <c r="G43" i="1"/>
  <c r="G28" i="1"/>
  <c r="G25" i="1"/>
  <c r="G22" i="1"/>
  <c r="E59" i="1"/>
  <c r="E43" i="1"/>
  <c r="E22" i="1"/>
  <c r="F47" i="1" s="1"/>
  <c r="E28" i="1"/>
  <c r="E25" i="1"/>
  <c r="AB63" i="1"/>
  <c r="AB47" i="1"/>
  <c r="AB27" i="1"/>
  <c r="V43" i="1"/>
  <c r="AA63" i="1"/>
  <c r="AA27" i="1"/>
  <c r="P59" i="1"/>
  <c r="P43" i="1"/>
  <c r="P28" i="1"/>
  <c r="P25" i="1"/>
  <c r="P22" i="1"/>
  <c r="AB62" i="1"/>
  <c r="AB46" i="1"/>
  <c r="Z62" i="1"/>
  <c r="Z46" i="1"/>
  <c r="F43" i="1"/>
  <c r="L63" i="1"/>
  <c r="L47" i="1"/>
  <c r="L27" i="1"/>
  <c r="Y59" i="1"/>
  <c r="Y43" i="1"/>
  <c r="Y28" i="1"/>
  <c r="Y25" i="1"/>
  <c r="Y22" i="1"/>
  <c r="H59" i="1"/>
  <c r="H43" i="1"/>
  <c r="H28" i="1"/>
  <c r="H25" i="1"/>
  <c r="H22" i="1"/>
  <c r="C63" i="1"/>
  <c r="C47" i="1"/>
  <c r="C27" i="1"/>
  <c r="J59" i="1"/>
  <c r="J43" i="1"/>
  <c r="J25" i="1"/>
  <c r="J22" i="1"/>
  <c r="J28" i="1"/>
  <c r="AA43" i="1"/>
  <c r="Q59" i="1"/>
  <c r="Q43" i="1"/>
  <c r="Q28" i="1"/>
  <c r="Q25" i="1"/>
  <c r="Q22" i="1"/>
  <c r="AA62" i="1"/>
  <c r="AA46" i="1"/>
  <c r="N63" i="1"/>
  <c r="N47" i="1"/>
  <c r="N27" i="1"/>
  <c r="R63" i="1" l="1"/>
  <c r="R47" i="1"/>
  <c r="R27" i="1"/>
  <c r="O63" i="1"/>
  <c r="O47" i="1"/>
  <c r="O27" i="1"/>
  <c r="Z63" i="1"/>
  <c r="Z47" i="1"/>
  <c r="Z27" i="1"/>
  <c r="E63" i="1"/>
  <c r="E47" i="1"/>
  <c r="E27" i="1"/>
  <c r="X63" i="1"/>
  <c r="X47" i="1"/>
  <c r="X27" i="1"/>
  <c r="W63" i="1"/>
  <c r="W47" i="1"/>
  <c r="W27" i="1"/>
  <c r="J63" i="1"/>
  <c r="J47" i="1"/>
  <c r="J27" i="1"/>
  <c r="H63" i="1"/>
  <c r="H47" i="1"/>
  <c r="H27" i="1"/>
  <c r="Q63" i="1"/>
  <c r="Q47" i="1"/>
  <c r="Q27" i="1"/>
  <c r="P63" i="1"/>
  <c r="P47" i="1"/>
  <c r="P27" i="1"/>
  <c r="G63" i="1"/>
  <c r="G47" i="1"/>
  <c r="G27" i="1"/>
  <c r="K47" i="1"/>
  <c r="M63" i="1"/>
  <c r="M47" i="1"/>
  <c r="M27" i="1"/>
  <c r="S47" i="1"/>
  <c r="Y63" i="1"/>
  <c r="Y47" i="1"/>
  <c r="Y27" i="1"/>
  <c r="I63" i="1"/>
  <c r="I47" i="1"/>
  <c r="I27" i="1"/>
  <c r="U63" i="1"/>
  <c r="U47" i="1"/>
  <c r="U27" i="1"/>
</calcChain>
</file>

<file path=xl/sharedStrings.xml><?xml version="1.0" encoding="utf-8"?>
<sst xmlns="http://schemas.openxmlformats.org/spreadsheetml/2006/main" count="106" uniqueCount="43">
  <si>
    <t>დანართი #1.5</t>
  </si>
  <si>
    <t>დეპოზიტური კორპორაციების მიმოხილვა</t>
  </si>
  <si>
    <t>(საბაზო სცენარი)</t>
  </si>
  <si>
    <t>ფაქტ.</t>
  </si>
  <si>
    <t>(მლნ ლარი)</t>
  </si>
  <si>
    <t>წმინდა უცხოური აქტივები</t>
  </si>
  <si>
    <t>უცხოური აქტივები</t>
  </si>
  <si>
    <t>უცხოური ვალდებულებები</t>
  </si>
  <si>
    <t>საშინაო აქტივები</t>
  </si>
  <si>
    <t>მთავრობის წმინდა დავალიანება</t>
  </si>
  <si>
    <t>ეკონომიკის დანარჩენი სექტორის დავალიანება</t>
  </si>
  <si>
    <t>სხვა მუხლები წმინდა</t>
  </si>
  <si>
    <r>
      <t xml:space="preserve">ფართო ფული </t>
    </r>
    <r>
      <rPr>
        <sz val="10"/>
        <rFont val="Arial"/>
        <family val="2"/>
      </rPr>
      <t>M3</t>
    </r>
  </si>
  <si>
    <r>
      <t>ფართო ფული</t>
    </r>
    <r>
      <rPr>
        <sz val="10"/>
        <rFont val="Arial"/>
        <family val="2"/>
      </rPr>
      <t xml:space="preserve"> M2</t>
    </r>
  </si>
  <si>
    <t>ნაღდი ფული ბანკებს გარეთ</t>
  </si>
  <si>
    <t>დეპოზიტები ეროვნულ ვალუტაში</t>
  </si>
  <si>
    <t>დეპოზიტები უცხოურ ვალუტაში</t>
  </si>
  <si>
    <t>მემორანდუმის მუხლები</t>
  </si>
  <si>
    <r>
      <t xml:space="preserve">ფულის მიმოქცევის სიჩქარე </t>
    </r>
    <r>
      <rPr>
        <sz val="10"/>
        <rFont val="Arial"/>
        <family val="2"/>
      </rPr>
      <t>M3</t>
    </r>
  </si>
  <si>
    <r>
      <t xml:space="preserve">ფულის მიმოქცევის სიჩქარე </t>
    </r>
    <r>
      <rPr>
        <sz val="10"/>
        <rFont val="Arial"/>
        <family val="2"/>
      </rPr>
      <t>M2</t>
    </r>
  </si>
  <si>
    <t>დოლარიზაციის კოეფიციენტი</t>
  </si>
  <si>
    <r>
      <t xml:space="preserve">ფულის მულტიპლიკატორი </t>
    </r>
    <r>
      <rPr>
        <sz val="10"/>
        <rFont val="Arial"/>
        <family val="2"/>
      </rPr>
      <t>M3</t>
    </r>
  </si>
  <si>
    <r>
      <t xml:space="preserve">ფულის მულტიპლიკატორი </t>
    </r>
    <r>
      <rPr>
        <sz val="10"/>
        <rFont val="Arial"/>
        <family val="2"/>
      </rPr>
      <t>M2</t>
    </r>
  </si>
  <si>
    <t>კერძო სექტორის კრედიტი პროც. მშპ-სთან</t>
  </si>
  <si>
    <t>(პროცენტულად წინა წელთან)</t>
  </si>
  <si>
    <r>
      <t xml:space="preserve">ფართო ფული </t>
    </r>
    <r>
      <rPr>
        <sz val="10"/>
        <rFont val="Arial"/>
        <family val="2"/>
      </rPr>
      <t>M2</t>
    </r>
  </si>
  <si>
    <t>(პროცენტულად მშპ-სთან)</t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</si>
  <si>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3</t>
    </r>
  </si>
  <si>
    <r>
      <t xml:space="preserve">ფართო ფული </t>
    </r>
    <r>
      <rPr>
        <sz val="10"/>
        <rFont val="Cambria"/>
        <family val="1"/>
      </rPr>
      <t>M</t>
    </r>
    <r>
      <rPr>
        <sz val="10"/>
        <rFont val="LitNusx"/>
        <family val="2"/>
      </rPr>
      <t>2</t>
    </r>
  </si>
  <si>
    <t>დანართი #1.6</t>
  </si>
  <si>
    <t>ეროვნული ბანკის მიმოხილვა</t>
  </si>
  <si>
    <t>ოფიციალური საერთთაშორისო რეზერვი</t>
  </si>
  <si>
    <t>სხვა უცხოური აქტივები</t>
  </si>
  <si>
    <t>მთავრობის სასესხო დავალიანება</t>
  </si>
  <si>
    <t>მთავრობის დეპოზიტები</t>
  </si>
  <si>
    <t>კომერციული ბანკების დავალიანება</t>
  </si>
  <si>
    <t>სარეზერვო ფული</t>
  </si>
  <si>
    <t>ნაღდი ფული მიმოქცევაში</t>
  </si>
  <si>
    <t>სავალდებულო რეზერვი</t>
  </si>
  <si>
    <t>ნაშთი საკორესპონდენტო და სხვა ანგარიშებზე</t>
  </si>
  <si>
    <t>საერთაშორისო რეზერვები</t>
  </si>
  <si>
    <t>ერთი თვის საშუალო იმპორტის ჯერადი</t>
  </si>
  <si>
    <t>მლნ აშშ დოლარი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</si>
</sst>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10" x14ac:knownFonts="1">
    <font>
      <sz val="10"/>
      <name val="Arial"/>
    </font>
    <font>
      <sz val="10"/>
      <name val="LitNusx"/>
      <family val="2"/>
    </font>
    <font>
      <b/>
      <sz val="14"/>
      <name val="LitNusx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LitNusx"/>
      <family val="2"/>
    </font>
    <font>
      <b/>
      <sz val="10"/>
      <name val="Arial"/>
      <family val="2"/>
    </font>
    <font>
      <b/>
      <sz val="10"/>
      <name val="LitNusx"/>
      <family val="2"/>
    </font>
    <font>
      <sz val="10"/>
      <name val="Arial"/>
      <family val="2"/>
      <charset val="204"/>
    </font>
    <font>
      <sz val="10"/>
      <name val="Cambria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NumberFormat="1"/>
    <xf numFmtId="0" fontId="0" fillId="0" borderId="0" xfId="0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0" xfId="0" applyFont="1" applyBorder="1"/>
    <xf numFmtId="0" fontId="4" fillId="0" borderId="0" xfId="0" applyFont="1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8" xfId="0" applyBorder="1"/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/>
    <xf numFmtId="164" fontId="0" fillId="0" borderId="0" xfId="0" applyNumberFormat="1" applyBorder="1"/>
    <xf numFmtId="0" fontId="4" fillId="0" borderId="0" xfId="0" applyFont="1"/>
    <xf numFmtId="164" fontId="6" fillId="0" borderId="0" xfId="0" applyNumberFormat="1" applyFont="1"/>
    <xf numFmtId="164" fontId="6" fillId="0" borderId="0" xfId="0" applyNumberFormat="1" applyFont="1" applyBorder="1"/>
    <xf numFmtId="164" fontId="6" fillId="0" borderId="5" xfId="0" applyNumberFormat="1" applyFont="1" applyBorder="1"/>
    <xf numFmtId="164" fontId="6" fillId="0" borderId="6" xfId="0" applyNumberFormat="1" applyFont="1" applyBorder="1"/>
    <xf numFmtId="164" fontId="6" fillId="0" borderId="7" xfId="0" applyNumberFormat="1" applyFont="1" applyBorder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6" fillId="0" borderId="0" xfId="0" applyFont="1"/>
    <xf numFmtId="0" fontId="6" fillId="0" borderId="0" xfId="0" applyFont="1" applyBorder="1"/>
    <xf numFmtId="165" fontId="6" fillId="0" borderId="0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7" fillId="0" borderId="0" xfId="0" applyFont="1"/>
    <xf numFmtId="2" fontId="6" fillId="0" borderId="0" xfId="0" applyNumberFormat="1" applyFont="1"/>
    <xf numFmtId="2" fontId="6" fillId="0" borderId="0" xfId="0" applyNumberFormat="1" applyFont="1" applyBorder="1"/>
    <xf numFmtId="2" fontId="6" fillId="0" borderId="5" xfId="0" applyNumberFormat="1" applyFont="1" applyBorder="1"/>
    <xf numFmtId="2" fontId="6" fillId="0" borderId="6" xfId="0" applyNumberFormat="1" applyFont="1" applyBorder="1"/>
    <xf numFmtId="2" fontId="6" fillId="0" borderId="7" xfId="0" applyNumberFormat="1" applyFont="1" applyBorder="1"/>
    <xf numFmtId="165" fontId="6" fillId="0" borderId="0" xfId="0" applyNumberFormat="1" applyFont="1"/>
    <xf numFmtId="166" fontId="6" fillId="0" borderId="0" xfId="1" applyNumberFormat="1" applyFont="1"/>
    <xf numFmtId="166" fontId="6" fillId="0" borderId="0" xfId="1" applyNumberFormat="1" applyFont="1" applyBorder="1"/>
    <xf numFmtId="166" fontId="6" fillId="0" borderId="5" xfId="1" applyNumberFormat="1" applyFont="1" applyBorder="1"/>
    <xf numFmtId="166" fontId="6" fillId="0" borderId="6" xfId="1" applyNumberFormat="1" applyFont="1" applyBorder="1"/>
    <xf numFmtId="166" fontId="6" fillId="0" borderId="7" xfId="1" applyNumberFormat="1" applyFont="1" applyBorder="1"/>
    <xf numFmtId="2" fontId="1" fillId="0" borderId="0" xfId="0" applyNumberFormat="1" applyFont="1"/>
    <xf numFmtId="0" fontId="1" fillId="0" borderId="0" xfId="0" applyFont="1" applyAlignment="1">
      <alignment horizontal="left"/>
    </xf>
    <xf numFmtId="0" fontId="6" fillId="0" borderId="0" xfId="0" applyNumberFormat="1" applyFont="1" applyBorder="1"/>
    <xf numFmtId="0" fontId="6" fillId="0" borderId="0" xfId="1" applyNumberFormat="1" applyFont="1" applyBorder="1"/>
    <xf numFmtId="0" fontId="6" fillId="0" borderId="5" xfId="1" applyNumberFormat="1" applyFont="1" applyBorder="1"/>
    <xf numFmtId="0" fontId="6" fillId="0" borderId="6" xfId="1" applyNumberFormat="1" applyFont="1" applyBorder="1"/>
    <xf numFmtId="0" fontId="6" fillId="0" borderId="7" xfId="1" applyNumberFormat="1" applyFont="1" applyBorder="1"/>
    <xf numFmtId="0" fontId="6" fillId="0" borderId="0" xfId="1" applyNumberFormat="1" applyFont="1"/>
    <xf numFmtId="0" fontId="6" fillId="0" borderId="8" xfId="0" applyFont="1" applyBorder="1"/>
    <xf numFmtId="0" fontId="1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/>
    <xf numFmtId="166" fontId="6" fillId="0" borderId="1" xfId="1" applyNumberFormat="1" applyFont="1" applyFill="1" applyBorder="1"/>
    <xf numFmtId="0" fontId="1" fillId="0" borderId="8" xfId="0" applyFont="1" applyBorder="1" applyAlignment="1">
      <alignment horizontal="left" indent="1"/>
    </xf>
    <xf numFmtId="166" fontId="6" fillId="0" borderId="8" xfId="1" applyNumberFormat="1" applyFont="1" applyBorder="1"/>
    <xf numFmtId="166" fontId="6" fillId="0" borderId="9" xfId="1" applyNumberFormat="1" applyFont="1" applyBorder="1"/>
    <xf numFmtId="166" fontId="6" fillId="0" borderId="10" xfId="1" applyNumberFormat="1" applyFont="1" applyBorder="1"/>
    <xf numFmtId="166" fontId="6" fillId="0" borderId="11" xfId="1" applyNumberFormat="1" applyFont="1" applyBorder="1"/>
    <xf numFmtId="2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 indent="1"/>
    </xf>
    <xf numFmtId="165" fontId="6" fillId="0" borderId="5" xfId="0" applyNumberFormat="1" applyFont="1" applyBorder="1"/>
    <xf numFmtId="165" fontId="6" fillId="0" borderId="6" xfId="0" applyNumberFormat="1" applyFont="1" applyBorder="1"/>
    <xf numFmtId="165" fontId="6" fillId="0" borderId="7" xfId="0" applyNumberFormat="1" applyFont="1" applyBorder="1"/>
    <xf numFmtId="165" fontId="6" fillId="0" borderId="8" xfId="0" applyNumberFormat="1" applyFont="1" applyBorder="1"/>
    <xf numFmtId="0" fontId="6" fillId="0" borderId="1" xfId="0" applyFont="1" applyBorder="1"/>
    <xf numFmtId="166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right"/>
    </xf>
    <xf numFmtId="166" fontId="6" fillId="0" borderId="0" xfId="1" applyNumberFormat="1" applyFont="1" applyBorder="1" applyAlignment="1">
      <alignment horizontal="right"/>
    </xf>
    <xf numFmtId="166" fontId="6" fillId="0" borderId="5" xfId="1" applyNumberFormat="1" applyFont="1" applyBorder="1" applyAlignment="1">
      <alignment horizontal="right"/>
    </xf>
    <xf numFmtId="166" fontId="6" fillId="0" borderId="6" xfId="1" applyNumberFormat="1" applyFont="1" applyBorder="1" applyAlignment="1">
      <alignment horizontal="right"/>
    </xf>
    <xf numFmtId="166" fontId="6" fillId="0" borderId="7" xfId="1" applyNumberFormat="1" applyFont="1" applyBorder="1" applyAlignment="1">
      <alignment horizontal="right"/>
    </xf>
    <xf numFmtId="166" fontId="0" fillId="0" borderId="8" xfId="0" applyNumberFormat="1" applyBorder="1"/>
    <xf numFmtId="166" fontId="0" fillId="0" borderId="1" xfId="0" applyNumberFormat="1" applyBorder="1"/>
    <xf numFmtId="166" fontId="0" fillId="0" borderId="7" xfId="0" applyNumberFormat="1" applyBorder="1"/>
    <xf numFmtId="166" fontId="0" fillId="0" borderId="0" xfId="0" applyNumberFormat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BD-Tables-sen-14_1-BD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d"/>
      <sheetName val="SelInd"/>
      <sheetName val="NatAcc"/>
      <sheetName val="Budget"/>
      <sheetName val="BOP"/>
      <sheetName val="MonSer"/>
      <sheetName val="NatBank"/>
    </sheetNames>
    <sheetDataSet>
      <sheetData sheetId="0">
        <row r="167">
          <cell r="C167">
            <v>258.52896900000002</v>
          </cell>
          <cell r="D167">
            <v>271.22712100000001</v>
          </cell>
          <cell r="E167">
            <v>302.71744500000005</v>
          </cell>
          <cell r="F167">
            <v>313.74663000000004</v>
          </cell>
          <cell r="G167">
            <v>350.560654</v>
          </cell>
          <cell r="H167">
            <v>314.79972399999997</v>
          </cell>
          <cell r="I167">
            <v>510.95325683233909</v>
          </cell>
          <cell r="J167">
            <v>638.59692440925244</v>
          </cell>
          <cell r="K167">
            <v>647.97030755695334</v>
          </cell>
          <cell r="L167">
            <v>996.14140768562663</v>
          </cell>
          <cell r="M167">
            <v>1136.5699161205994</v>
          </cell>
          <cell r="N167">
            <v>1982.3663156266564</v>
          </cell>
          <cell r="O167">
            <v>2958.7078160063443</v>
          </cell>
          <cell r="P167">
            <v>3692.4486089226966</v>
          </cell>
          <cell r="Q167">
            <v>4562.3147897343315</v>
          </cell>
          <cell r="R167">
            <v>5574.4610211540466</v>
          </cell>
          <cell r="S167">
            <v>5631.1604697117918</v>
          </cell>
          <cell r="T167">
            <v>6029.1232610813649</v>
          </cell>
          <cell r="U167">
            <v>6545.7973402390189</v>
          </cell>
          <cell r="V167">
            <v>6610.712055118739</v>
          </cell>
          <cell r="W167">
            <v>9089.9883223116449</v>
          </cell>
          <cell r="X167">
            <v>10607.058965149496</v>
          </cell>
        </row>
        <row r="168">
          <cell r="C168">
            <v>210.71105399999999</v>
          </cell>
          <cell r="D168">
            <v>266.296246</v>
          </cell>
          <cell r="E168">
            <v>397.47401200000007</v>
          </cell>
          <cell r="F168">
            <v>697.17165999999997</v>
          </cell>
          <cell r="G168">
            <v>798.49084399999992</v>
          </cell>
          <cell r="H168">
            <v>747.96216299999992</v>
          </cell>
          <cell r="I168">
            <v>819.22456394224753</v>
          </cell>
          <cell r="J168">
            <v>920.07734474395045</v>
          </cell>
          <cell r="K168">
            <v>907.21620914117386</v>
          </cell>
          <cell r="L168">
            <v>840.59041267966768</v>
          </cell>
          <cell r="M168">
            <v>1069.4400709430258</v>
          </cell>
          <cell r="N168">
            <v>1471.7484821885216</v>
          </cell>
          <cell r="O168">
            <v>2584.4784274312178</v>
          </cell>
          <cell r="P168">
            <v>3863.8499180389899</v>
          </cell>
          <cell r="Q168">
            <v>4043.8221457821101</v>
          </cell>
          <cell r="R168">
            <v>4377.2962061031449</v>
          </cell>
          <cell r="S168">
            <v>4900.3141264681799</v>
          </cell>
          <cell r="T168">
            <v>5119.6843443927564</v>
          </cell>
          <cell r="U168">
            <v>5361.1008764331727</v>
          </cell>
          <cell r="V168">
            <v>5754.792824143653</v>
          </cell>
          <cell r="W168">
            <v>7871.7351438893584</v>
          </cell>
          <cell r="X168">
            <v>8619.764511130581</v>
          </cell>
        </row>
        <row r="170">
          <cell r="C170">
            <v>41.73270999999999</v>
          </cell>
          <cell r="D170">
            <v>201.58254799999997</v>
          </cell>
          <cell r="E170">
            <v>358.303832</v>
          </cell>
          <cell r="F170">
            <v>480.76607100000001</v>
          </cell>
          <cell r="G170">
            <v>670.1241389999999</v>
          </cell>
          <cell r="H170">
            <v>767.48282099999994</v>
          </cell>
          <cell r="I170">
            <v>723.2829079600001</v>
          </cell>
          <cell r="J170">
            <v>712.043676</v>
          </cell>
          <cell r="K170">
            <v>762.516254</v>
          </cell>
          <cell r="L170">
            <v>735.8411430000001</v>
          </cell>
          <cell r="M170">
            <v>632.5388766100001</v>
          </cell>
          <cell r="N170">
            <v>433.04133310000003</v>
          </cell>
          <cell r="O170">
            <v>376.11899801000004</v>
          </cell>
          <cell r="P170">
            <v>-152.25565998999997</v>
          </cell>
          <cell r="Q170">
            <v>284.57024347449993</v>
          </cell>
          <cell r="R170">
            <v>186.3108129057</v>
          </cell>
          <cell r="S170">
            <v>126.28643346900009</v>
          </cell>
          <cell r="T170">
            <v>-76.831368884</v>
          </cell>
          <cell r="U170">
            <v>591.37369318040032</v>
          </cell>
          <cell r="V170">
            <v>727.90904472310012</v>
          </cell>
          <cell r="W170">
            <v>751.91557634355866</v>
          </cell>
          <cell r="X170">
            <v>945.42238441542702</v>
          </cell>
        </row>
        <row r="171">
          <cell r="C171">
            <v>152.36038100000002</v>
          </cell>
          <cell r="D171">
            <v>128.785439</v>
          </cell>
          <cell r="E171">
            <v>213.70550600000004</v>
          </cell>
          <cell r="F171">
            <v>307.65169700000007</v>
          </cell>
          <cell r="G171">
            <v>430.46872300000007</v>
          </cell>
          <cell r="H171">
            <v>533.62045799999999</v>
          </cell>
          <cell r="I171">
            <v>601.585554</v>
          </cell>
          <cell r="J171">
            <v>717.22118773497357</v>
          </cell>
          <cell r="K171">
            <v>891.72417658908057</v>
          </cell>
          <cell r="L171">
            <v>1090.6468390715302</v>
          </cell>
          <cell r="M171">
            <v>1850.2204904155008</v>
          </cell>
          <cell r="N171">
            <v>2835.1150153894655</v>
          </cell>
          <cell r="O171">
            <v>4877.533524938036</v>
          </cell>
          <cell r="P171">
            <v>6379.1058759161442</v>
          </cell>
          <cell r="Q171">
            <v>5598.824518962002</v>
          </cell>
          <cell r="R171">
            <v>6650.7659876573625</v>
          </cell>
          <cell r="S171">
            <v>8021.5788181610078</v>
          </cell>
          <cell r="T171">
            <v>9085.6618769809083</v>
          </cell>
          <cell r="U171">
            <v>10761.357648617648</v>
          </cell>
          <cell r="V171">
            <v>13259.647148246138</v>
          </cell>
          <cell r="W171">
            <v>15832.596397150955</v>
          </cell>
          <cell r="X171">
            <v>19360.489032709836</v>
          </cell>
        </row>
        <row r="172">
          <cell r="C172">
            <v>-62.470028000000042</v>
          </cell>
          <cell r="D172">
            <v>-79.544579999999968</v>
          </cell>
          <cell r="E172">
            <v>-106.75572300000002</v>
          </cell>
          <cell r="F172">
            <v>-40.029824000000247</v>
          </cell>
          <cell r="G172">
            <v>-215.55973200000005</v>
          </cell>
          <cell r="H172">
            <v>-259.58844099999988</v>
          </cell>
          <cell r="I172">
            <v>-267.26632992009149</v>
          </cell>
          <cell r="J172">
            <v>-257.47619740027551</v>
          </cell>
          <cell r="K172">
            <v>-299.3668440048599</v>
          </cell>
          <cell r="L172">
            <v>-447.83109218439927</v>
          </cell>
          <cell r="M172">
            <v>-588.38456123618403</v>
          </cell>
          <cell r="N172">
            <v>-978.9945178122739</v>
          </cell>
          <cell r="O172">
            <v>-1529.0246992546708</v>
          </cell>
          <cell r="P172">
            <v>-1633.7504424303179</v>
          </cell>
          <cell r="Q172">
            <v>-1638.2804945651133</v>
          </cell>
          <cell r="R172">
            <v>-1835.2328095488165</v>
          </cell>
          <cell r="S172">
            <v>-1780.9343216997486</v>
          </cell>
          <cell r="T172">
            <v>-2014.5304533948265</v>
          </cell>
          <cell r="U172">
            <v>-2700.8092045815365</v>
          </cell>
          <cell r="V172">
            <v>-3653.6395175935941</v>
          </cell>
          <cell r="W172">
            <v>-4458.8438841097268</v>
          </cell>
          <cell r="X172">
            <v>-6248.0058616318529</v>
          </cell>
        </row>
        <row r="174">
          <cell r="C174">
            <v>160.14482799999999</v>
          </cell>
          <cell r="D174">
            <v>220.75057900000002</v>
          </cell>
          <cell r="E174">
            <v>294.97366</v>
          </cell>
          <cell r="F174">
            <v>259.86537199999998</v>
          </cell>
          <cell r="G174">
            <v>282.75072499999993</v>
          </cell>
          <cell r="H174">
            <v>380.21285999999998</v>
          </cell>
          <cell r="I174">
            <v>405.37745201000001</v>
          </cell>
          <cell r="J174">
            <v>465.09551900000002</v>
          </cell>
          <cell r="K174">
            <v>530.27722700000004</v>
          </cell>
          <cell r="L174">
            <v>856.52095314460996</v>
          </cell>
          <cell r="M174">
            <v>1104.1303042244854</v>
          </cell>
          <cell r="N174">
            <v>1473.169055614848</v>
          </cell>
          <cell r="O174">
            <v>2262.9629345692738</v>
          </cell>
          <cell r="P174">
            <v>1999.2202224840421</v>
          </cell>
          <cell r="Q174">
            <v>2330.4861027696384</v>
          </cell>
          <cell r="R174">
            <v>2960.2536212846771</v>
          </cell>
          <cell r="S174">
            <v>3783.1795329991</v>
          </cell>
          <cell r="T174">
            <v>4069.1616825747037</v>
          </cell>
          <cell r="U174">
            <v>5418.4025162175931</v>
          </cell>
          <cell r="V174">
            <v>5911.3096916592694</v>
          </cell>
          <cell r="W174">
            <v>5762.9321029139064</v>
          </cell>
          <cell r="X174">
            <v>6505.458350777496</v>
          </cell>
        </row>
        <row r="175">
          <cell r="C175">
            <v>124.779175</v>
          </cell>
          <cell r="D175">
            <v>176.73306100000002</v>
          </cell>
          <cell r="E175">
            <v>239.69061400000001</v>
          </cell>
          <cell r="F175">
            <v>212.18498299999999</v>
          </cell>
          <cell r="G175">
            <v>243.99659499999999</v>
          </cell>
          <cell r="H175">
            <v>315.17911900000001</v>
          </cell>
          <cell r="I175">
            <v>348.85034200000001</v>
          </cell>
          <cell r="J175">
            <v>390.79106300000001</v>
          </cell>
          <cell r="K175">
            <v>441.53551400000003</v>
          </cell>
          <cell r="L175">
            <v>615.99254619999999</v>
          </cell>
          <cell r="M175">
            <v>736.28420750999999</v>
          </cell>
          <cell r="N175">
            <v>827.35721450999995</v>
          </cell>
          <cell r="O175">
            <v>1152.0703892299998</v>
          </cell>
          <cell r="P175">
            <v>1082.55368619</v>
          </cell>
          <cell r="Q175">
            <v>1229.4361007100001</v>
          </cell>
          <cell r="R175">
            <v>1372.98874733</v>
          </cell>
          <cell r="S175">
            <v>1438.9916573999999</v>
          </cell>
          <cell r="T175">
            <v>1550.0279332099999</v>
          </cell>
          <cell r="U175">
            <v>1899.6252815</v>
          </cell>
          <cell r="V175">
            <v>1942.5816682799998</v>
          </cell>
          <cell r="W175">
            <v>1981.93583287</v>
          </cell>
          <cell r="X175">
            <v>2383.1971041600004</v>
          </cell>
        </row>
        <row r="176">
          <cell r="C176">
            <v>35.365652999999995</v>
          </cell>
          <cell r="D176">
            <v>44.017517999999995</v>
          </cell>
          <cell r="E176">
            <v>55.283045999999985</v>
          </cell>
          <cell r="F176">
            <v>47.680388999999991</v>
          </cell>
          <cell r="G176">
            <v>38.754129999999947</v>
          </cell>
          <cell r="H176">
            <v>65.033740999999964</v>
          </cell>
          <cell r="I176">
            <v>56.527110010000001</v>
          </cell>
          <cell r="J176">
            <v>74.304456000000016</v>
          </cell>
          <cell r="K176">
            <v>88.741713000000004</v>
          </cell>
          <cell r="L176">
            <v>240.52840694460997</v>
          </cell>
          <cell r="M176">
            <v>367.84609671448538</v>
          </cell>
          <cell r="N176">
            <v>645.8118411048481</v>
          </cell>
          <cell r="O176">
            <v>1110.892545339274</v>
          </cell>
          <cell r="P176">
            <v>916.66653629404209</v>
          </cell>
          <cell r="Q176">
            <v>1101.0500020596382</v>
          </cell>
          <cell r="R176">
            <v>1587.2648739546771</v>
          </cell>
          <cell r="S176">
            <v>2344.1878755991002</v>
          </cell>
          <cell r="T176">
            <v>2519.1337493647038</v>
          </cell>
          <cell r="U176">
            <v>3518.7772347175933</v>
          </cell>
          <cell r="V176">
            <v>3968.7280233792699</v>
          </cell>
          <cell r="W176">
            <v>3780.9962700439064</v>
          </cell>
          <cell r="X176">
            <v>4122.261246617496</v>
          </cell>
        </row>
        <row r="183">
          <cell r="C183">
            <v>241.26817500000001</v>
          </cell>
          <cell r="D183">
            <v>243.50652200000002</v>
          </cell>
          <cell r="E183">
            <v>261.05040000000002</v>
          </cell>
          <cell r="F183">
            <v>229.80883500000002</v>
          </cell>
          <cell r="G183">
            <v>262.35383100000001</v>
          </cell>
          <cell r="H183">
            <v>221.90515600000001</v>
          </cell>
          <cell r="I183">
            <v>333.56907000000001</v>
          </cell>
          <cell r="J183">
            <v>422.50143599999996</v>
          </cell>
          <cell r="K183">
            <v>407.058784</v>
          </cell>
          <cell r="L183">
            <v>705.58798899999999</v>
          </cell>
          <cell r="M183">
            <v>857.94701898000005</v>
          </cell>
          <cell r="N183">
            <v>1594.9572410000001</v>
          </cell>
          <cell r="O183">
            <v>2166.3651789999999</v>
          </cell>
          <cell r="P183">
            <v>2467.3969810000003</v>
          </cell>
          <cell r="Q183">
            <v>3557.7086144699997</v>
          </cell>
          <cell r="R183">
            <v>4013.4695803589002</v>
          </cell>
          <cell r="S183">
            <v>4707.3128117769002</v>
          </cell>
          <cell r="T183">
            <v>4759.6305756632009</v>
          </cell>
          <cell r="U183">
            <v>4902.2814181998001</v>
          </cell>
          <cell r="V183">
            <v>5030.0635471110991</v>
          </cell>
          <cell r="W183">
            <v>6036.8850305300002</v>
          </cell>
          <cell r="X183">
            <v>7295.741918764601</v>
          </cell>
        </row>
        <row r="184">
          <cell r="C184">
            <v>0</v>
          </cell>
          <cell r="D184">
            <v>0</v>
          </cell>
          <cell r="E184">
            <v>0.48808700000000727</v>
          </cell>
          <cell r="F184">
            <v>0</v>
          </cell>
          <cell r="G184">
            <v>0</v>
          </cell>
          <cell r="H184">
            <v>0</v>
          </cell>
          <cell r="I184">
            <v>3.5874450000000024</v>
          </cell>
          <cell r="J184">
            <v>0</v>
          </cell>
          <cell r="K184">
            <v>0</v>
          </cell>
          <cell r="L184">
            <v>0</v>
          </cell>
          <cell r="M184">
            <v>1.1114109999999755</v>
          </cell>
          <cell r="N184">
            <v>4.8398099999999431</v>
          </cell>
          <cell r="O184">
            <v>81.924063999999817</v>
          </cell>
          <cell r="P184">
            <v>41.475669720000042</v>
          </cell>
          <cell r="Q184">
            <v>5.7970295199997963</v>
          </cell>
          <cell r="R184">
            <v>8.6238464510001904</v>
          </cell>
          <cell r="S184">
            <v>2.1060209809002117</v>
          </cell>
          <cell r="T184">
            <v>1.3159456452003724</v>
          </cell>
          <cell r="U184">
            <v>1.488916500099549</v>
          </cell>
          <cell r="V184">
            <v>2.8354375972012349</v>
          </cell>
          <cell r="W184">
            <v>3.2641710199995941</v>
          </cell>
          <cell r="X184">
            <v>0.17106414000045334</v>
          </cell>
        </row>
        <row r="185">
          <cell r="C185">
            <v>148.98060799999999</v>
          </cell>
          <cell r="D185">
            <v>247.03167300000001</v>
          </cell>
          <cell r="E185">
            <v>370.23249400000003</v>
          </cell>
          <cell r="F185">
            <v>622.048855</v>
          </cell>
          <cell r="G185">
            <v>703.33389099999999</v>
          </cell>
          <cell r="H185">
            <v>631.96074600000009</v>
          </cell>
          <cell r="I185">
            <v>674.84352379999996</v>
          </cell>
          <cell r="J185">
            <v>739.18767005000007</v>
          </cell>
          <cell r="K185">
            <v>709.71124199999997</v>
          </cell>
          <cell r="L185">
            <v>596.46877500000005</v>
          </cell>
          <cell r="M185">
            <v>515.01674424999999</v>
          </cell>
          <cell r="N185">
            <v>509.90592652999999</v>
          </cell>
          <cell r="O185">
            <v>507.63560385999995</v>
          </cell>
          <cell r="P185">
            <v>772.57399188999989</v>
          </cell>
          <cell r="Q185">
            <v>1529.61343519</v>
          </cell>
          <cell r="R185">
            <v>1542.8634426397998</v>
          </cell>
          <cell r="S185">
            <v>1350.3320550457001</v>
          </cell>
          <cell r="T185">
            <v>958.23793016760101</v>
          </cell>
          <cell r="U185">
            <v>585.95698471299966</v>
          </cell>
          <cell r="V185">
            <v>468.82642803110048</v>
          </cell>
          <cell r="W185">
            <v>526.93948163999994</v>
          </cell>
          <cell r="X185">
            <v>530.88680426599967</v>
          </cell>
        </row>
        <row r="188">
          <cell r="C188">
            <v>112.445213</v>
          </cell>
          <cell r="D188">
            <v>300.55538899999999</v>
          </cell>
          <cell r="E188">
            <v>413.77964900000001</v>
          </cell>
          <cell r="F188">
            <v>541.52310299999999</v>
          </cell>
          <cell r="G188">
            <v>709.239555</v>
          </cell>
          <cell r="H188">
            <v>802.42723799999999</v>
          </cell>
          <cell r="I188">
            <v>767.62486100000001</v>
          </cell>
          <cell r="J188">
            <v>776.87190799999996</v>
          </cell>
          <cell r="K188">
            <v>816.53202499999998</v>
          </cell>
          <cell r="L188">
            <v>841.41363799999999</v>
          </cell>
          <cell r="M188">
            <v>832.84902199999999</v>
          </cell>
          <cell r="N188">
            <v>787.13782300000003</v>
          </cell>
          <cell r="O188">
            <v>778.47016000000008</v>
          </cell>
          <cell r="P188">
            <v>779.66696300000001</v>
          </cell>
          <cell r="Q188">
            <v>760.87673717999996</v>
          </cell>
          <cell r="R188">
            <v>716.40493698000012</v>
          </cell>
          <cell r="S188">
            <v>687.36128910000002</v>
          </cell>
          <cell r="T188">
            <v>530.47917236000001</v>
          </cell>
          <cell r="U188">
            <v>523.58088198000007</v>
          </cell>
          <cell r="V188">
            <v>521.62271925000005</v>
          </cell>
          <cell r="W188">
            <v>502.46538032999996</v>
          </cell>
          <cell r="X188">
            <v>504.50951637999998</v>
          </cell>
        </row>
        <row r="189">
          <cell r="C189">
            <v>57.390802000000001</v>
          </cell>
          <cell r="D189">
            <v>87.963910000000013</v>
          </cell>
          <cell r="E189">
            <v>52.076906000000001</v>
          </cell>
          <cell r="F189">
            <v>46.348260999999994</v>
          </cell>
          <cell r="G189">
            <v>24.085055000000001</v>
          </cell>
          <cell r="H189">
            <v>21.611370000000004</v>
          </cell>
          <cell r="I189">
            <v>28.601221039999999</v>
          </cell>
          <cell r="J189">
            <v>20.951115000000001</v>
          </cell>
          <cell r="K189">
            <v>33.620149000000005</v>
          </cell>
          <cell r="L189">
            <v>119.69134</v>
          </cell>
          <cell r="M189">
            <v>187.01451999999998</v>
          </cell>
          <cell r="N189">
            <v>360.27740599999998</v>
          </cell>
          <cell r="O189">
            <v>366.38659999999999</v>
          </cell>
          <cell r="P189">
            <v>878.91332899999998</v>
          </cell>
          <cell r="Q189">
            <v>583.15170309999996</v>
          </cell>
          <cell r="R189">
            <v>802.10559730640011</v>
          </cell>
          <cell r="S189">
            <v>757.75636349029992</v>
          </cell>
          <cell r="T189">
            <v>947.25856250979996</v>
          </cell>
          <cell r="U189">
            <v>488.27694587569999</v>
          </cell>
          <cell r="V189">
            <v>587.93514282449996</v>
          </cell>
          <cell r="W189">
            <v>853.37801145000003</v>
          </cell>
          <cell r="X189">
            <v>997.78212918480006</v>
          </cell>
        </row>
        <row r="190">
          <cell r="C190">
            <v>5.0125310000000001</v>
          </cell>
          <cell r="D190">
            <v>14.455260000000001</v>
          </cell>
          <cell r="E190">
            <v>30.205074999999997</v>
          </cell>
          <cell r="F190">
            <v>6.9730739999999996</v>
          </cell>
          <cell r="G190">
            <v>10.60816</v>
          </cell>
          <cell r="H190">
            <v>4.2064190000000004</v>
          </cell>
          <cell r="I190">
            <v>1.4114469999999999</v>
          </cell>
          <cell r="J190">
            <v>1.3578E-2</v>
          </cell>
          <cell r="K190">
            <v>6.3244600000000002</v>
          </cell>
          <cell r="L190">
            <v>-17.043424999999999</v>
          </cell>
          <cell r="M190">
            <v>0</v>
          </cell>
          <cell r="N190">
            <v>-254.59715399999999</v>
          </cell>
          <cell r="O190">
            <v>-303.40878099999998</v>
          </cell>
          <cell r="P190">
            <v>132.05974900000001</v>
          </cell>
          <cell r="Q190">
            <v>-174.05290194</v>
          </cell>
          <cell r="R190">
            <v>-165.07974091999998</v>
          </cell>
          <cell r="S190">
            <v>-428.62245994</v>
          </cell>
          <cell r="T190">
            <v>-171.78901660579993</v>
          </cell>
          <cell r="U190">
            <v>-284.52060533169993</v>
          </cell>
          <cell r="V190">
            <v>211.65373204759996</v>
          </cell>
          <cell r="W190">
            <v>713.35389573999998</v>
          </cell>
          <cell r="X190">
            <v>1558.8203583084</v>
          </cell>
        </row>
        <row r="191">
          <cell r="C191">
            <v>1.4591379999999843</v>
          </cell>
          <cell r="D191">
            <v>-14.561935999999994</v>
          </cell>
          <cell r="E191">
            <v>-6.1475400000000242</v>
          </cell>
          <cell r="F191">
            <v>152.030169</v>
          </cell>
          <cell r="G191">
            <v>53.998316999999929</v>
          </cell>
          <cell r="H191">
            <v>16.809495000000066</v>
          </cell>
          <cell r="I191">
            <v>28.674156839999977</v>
          </cell>
          <cell r="J191">
            <v>77.088793050000106</v>
          </cell>
          <cell r="K191">
            <v>103.35680799999993</v>
          </cell>
          <cell r="L191">
            <v>52.860625999999954</v>
          </cell>
          <cell r="M191">
            <v>17.49185926999985</v>
          </cell>
          <cell r="N191">
            <v>9.9441495299997769</v>
          </cell>
          <cell r="O191">
            <v>-55.526408140000001</v>
          </cell>
          <cell r="P191">
            <v>-127.03125483000042</v>
          </cell>
          <cell r="Q191">
            <v>-162.60298691999944</v>
          </cell>
          <cell r="R191">
            <v>-147.32083128030067</v>
          </cell>
          <cell r="S191">
            <v>41.002731658099947</v>
          </cell>
          <cell r="T191">
            <v>41.173474997199719</v>
          </cell>
          <cell r="U191">
            <v>-79.51336394429984</v>
          </cell>
          <cell r="V191">
            <v>-208.40394476820072</v>
          </cell>
          <cell r="W191">
            <v>-927.49283815999934</v>
          </cell>
          <cell r="X191">
            <v>-1498.0384473384022</v>
          </cell>
        </row>
        <row r="193">
          <cell r="C193">
            <v>131.36475899999999</v>
          </cell>
          <cell r="D193">
            <v>185.57400100000001</v>
          </cell>
          <cell r="E193">
            <v>254.554891</v>
          </cell>
          <cell r="F193">
            <v>221.97492199999999</v>
          </cell>
          <cell r="G193">
            <v>259.771503</v>
          </cell>
          <cell r="H193">
            <v>329.15705500000001</v>
          </cell>
          <cell r="I193">
            <v>365.668948</v>
          </cell>
          <cell r="J193">
            <v>417.17828700000001</v>
          </cell>
          <cell r="K193">
            <v>473.24204400000002</v>
          </cell>
          <cell r="L193">
            <v>676.15748499999995</v>
          </cell>
          <cell r="M193">
            <v>811.39990799999998</v>
          </cell>
          <cell r="N193">
            <v>929.53787699999998</v>
          </cell>
          <cell r="O193">
            <v>1310.4875939999999</v>
          </cell>
          <cell r="P193">
            <v>1290.7032850000001</v>
          </cell>
          <cell r="Q193">
            <v>1457.9379499500001</v>
          </cell>
          <cell r="R193">
            <v>1618.17955992</v>
          </cell>
          <cell r="S193">
            <v>1753.5844716499998</v>
          </cell>
          <cell r="T193">
            <v>1918.05888779</v>
          </cell>
          <cell r="U193">
            <v>2351.5525512300001</v>
          </cell>
          <cell r="V193">
            <v>2462.1084538699997</v>
          </cell>
          <cell r="W193">
            <v>2503.73180963</v>
          </cell>
          <cell r="X193">
            <v>2999.3227041100004</v>
          </cell>
        </row>
        <row r="194">
          <cell r="C194">
            <v>11.908148000000001</v>
          </cell>
          <cell r="D194">
            <v>13.722975</v>
          </cell>
          <cell r="E194">
            <v>15.652882999999999</v>
          </cell>
          <cell r="F194">
            <v>18.049869000000001</v>
          </cell>
          <cell r="G194">
            <v>29.690570000000001</v>
          </cell>
          <cell r="H194">
            <v>38.943140999999997</v>
          </cell>
          <cell r="I194">
            <v>53.299855000000001</v>
          </cell>
          <cell r="J194">
            <v>72.228193000000005</v>
          </cell>
          <cell r="K194">
            <v>81.405400999999998</v>
          </cell>
          <cell r="L194">
            <v>92.333619000000013</v>
          </cell>
          <cell r="M194">
            <v>129.83328499999999</v>
          </cell>
          <cell r="N194">
            <v>224.558527</v>
          </cell>
          <cell r="O194">
            <v>278.25338500000004</v>
          </cell>
          <cell r="P194">
            <v>121.235848</v>
          </cell>
          <cell r="Q194">
            <v>127.29106723000001</v>
          </cell>
          <cell r="R194">
            <v>244.75037637599999</v>
          </cell>
          <cell r="S194">
            <v>752.33199318820004</v>
          </cell>
          <cell r="T194">
            <v>874.35806775230003</v>
          </cell>
          <cell r="U194">
            <v>992.62069474970008</v>
          </cell>
          <cell r="V194">
            <v>1154.3723335883999</v>
          </cell>
          <cell r="W194">
            <v>1717.24547723</v>
          </cell>
          <cell r="X194">
            <v>2766.3046281767997</v>
          </cell>
        </row>
      </sheetData>
      <sheetData sheetId="1">
        <row r="8">
          <cell r="Z8">
            <v>3469.569</v>
          </cell>
          <cell r="AA8">
            <v>3934.875</v>
          </cell>
          <cell r="AB8">
            <v>4468.9790000000003</v>
          </cell>
          <cell r="AC8">
            <v>5109.3549999999896</v>
          </cell>
          <cell r="AD8">
            <v>5880.18</v>
          </cell>
        </row>
        <row r="11">
          <cell r="Z11">
            <v>2736.7310000000002</v>
          </cell>
          <cell r="AA11">
            <v>3074.848</v>
          </cell>
          <cell r="AB11">
            <v>3459.3229999999999</v>
          </cell>
          <cell r="AC11">
            <v>3915.8380000000002</v>
          </cell>
          <cell r="AD11">
            <v>4459.7640000000001</v>
          </cell>
        </row>
        <row r="17">
          <cell r="Z17">
            <v>1053.82</v>
          </cell>
          <cell r="AA17">
            <v>956.82</v>
          </cell>
          <cell r="AB17">
            <v>941.82</v>
          </cell>
          <cell r="AC17">
            <v>766.82</v>
          </cell>
          <cell r="AD17">
            <v>730.82</v>
          </cell>
        </row>
        <row r="18">
          <cell r="Z18">
            <v>469.51</v>
          </cell>
          <cell r="AA18">
            <v>434.51</v>
          </cell>
          <cell r="AB18">
            <v>399.51</v>
          </cell>
          <cell r="AC18">
            <v>364.51</v>
          </cell>
          <cell r="AD18">
            <v>329.51</v>
          </cell>
        </row>
        <row r="19">
          <cell r="Z19">
            <v>22299.38</v>
          </cell>
          <cell r="AA19">
            <v>24855.34</v>
          </cell>
          <cell r="AB19">
            <v>27821.99</v>
          </cell>
          <cell r="AC19">
            <v>31855.77</v>
          </cell>
          <cell r="AD19">
            <v>36923.67</v>
          </cell>
        </row>
        <row r="20">
          <cell r="Z20">
            <v>1922.951</v>
          </cell>
          <cell r="AA20">
            <v>2309.5709999999999</v>
          </cell>
          <cell r="AB20">
            <v>2709.5639999999999</v>
          </cell>
          <cell r="AC20">
            <v>3497.0520000000001</v>
          </cell>
          <cell r="AD20">
            <v>4460.17</v>
          </cell>
        </row>
        <row r="33">
          <cell r="Z33">
            <v>11515.14</v>
          </cell>
          <cell r="AA33">
            <v>12670.08</v>
          </cell>
          <cell r="AB33">
            <v>13940.85</v>
          </cell>
          <cell r="AC33">
            <v>15339.08</v>
          </cell>
          <cell r="AD33">
            <v>16877.55</v>
          </cell>
        </row>
        <row r="41">
          <cell r="Z41">
            <v>9656.7520000000004</v>
          </cell>
          <cell r="AA41">
            <v>10462.68</v>
          </cell>
          <cell r="AB41">
            <v>11346.32</v>
          </cell>
          <cell r="AC41">
            <v>12466.33</v>
          </cell>
          <cell r="AD41">
            <v>13877.78</v>
          </cell>
        </row>
        <row r="42">
          <cell r="Z42">
            <v>651.87869999999998</v>
          </cell>
          <cell r="AA42">
            <v>619.28470000000004</v>
          </cell>
          <cell r="AB42">
            <v>588.32050000000004</v>
          </cell>
          <cell r="AC42">
            <v>558.90449999999998</v>
          </cell>
          <cell r="AD42">
            <v>530.95929999999998</v>
          </cell>
        </row>
        <row r="45">
          <cell r="Z45">
            <v>850.78</v>
          </cell>
          <cell r="AA45">
            <v>912.78</v>
          </cell>
          <cell r="AB45">
            <v>892.78</v>
          </cell>
          <cell r="AC45">
            <v>1032.78</v>
          </cell>
          <cell r="AD45">
            <v>1033.78</v>
          </cell>
        </row>
        <row r="46">
          <cell r="Z46">
            <v>7718.0259999999998</v>
          </cell>
          <cell r="AA46">
            <v>8489.8289999999997</v>
          </cell>
          <cell r="AB46">
            <v>9338.8119999999999</v>
          </cell>
          <cell r="AC46">
            <v>10272.69</v>
          </cell>
          <cell r="AD46">
            <v>11299.96</v>
          </cell>
        </row>
        <row r="58">
          <cell r="Z58">
            <v>7687.8959999999997</v>
          </cell>
          <cell r="AA58">
            <v>8874.8130000000001</v>
          </cell>
          <cell r="AB58">
            <v>10309.07</v>
          </cell>
          <cell r="AC58">
            <v>12107.88</v>
          </cell>
          <cell r="AD58">
            <v>14377.5</v>
          </cell>
        </row>
        <row r="72">
          <cell r="Z72">
            <v>0.18801090000000001</v>
          </cell>
          <cell r="AA72">
            <v>0.2033479</v>
          </cell>
          <cell r="AB72">
            <v>0.2199208</v>
          </cell>
          <cell r="AC72">
            <v>0.23897689999999999</v>
          </cell>
          <cell r="AD72">
            <v>0.26091500000000001</v>
          </cell>
        </row>
        <row r="73">
          <cell r="Z73">
            <v>-6651.7659999999996</v>
          </cell>
          <cell r="AA73">
            <v>-6935.7960000000003</v>
          </cell>
          <cell r="AB73">
            <v>-7242.9759999999997</v>
          </cell>
          <cell r="AC73">
            <v>-7576.7719999999999</v>
          </cell>
          <cell r="AD73">
            <v>-7941.2110000000002</v>
          </cell>
        </row>
        <row r="74">
          <cell r="Z74">
            <v>-1197.8610000000001</v>
          </cell>
          <cell r="AA74">
            <v>-1279.0129999999999</v>
          </cell>
          <cell r="AB74">
            <v>-1366.779</v>
          </cell>
          <cell r="AC74">
            <v>-1462.1489999999999</v>
          </cell>
          <cell r="AD74">
            <v>-1566.2739999999999</v>
          </cell>
        </row>
        <row r="83">
          <cell r="Z83">
            <v>3151.3029999999999</v>
          </cell>
          <cell r="AA83">
            <v>3489.5230000000001</v>
          </cell>
          <cell r="AB83">
            <v>3861.6840000000002</v>
          </cell>
          <cell r="AC83">
            <v>4291.67</v>
          </cell>
          <cell r="AD83">
            <v>4789.7700000000004</v>
          </cell>
        </row>
      </sheetData>
      <sheetData sheetId="2">
        <row r="6">
          <cell r="C6" t="str">
            <v>ფაქტ.</v>
          </cell>
          <cell r="D6" t="str">
            <v>ფაქტ.</v>
          </cell>
          <cell r="E6" t="str">
            <v>ფაქტ.</v>
          </cell>
          <cell r="F6" t="str">
            <v>ფაქტ.</v>
          </cell>
          <cell r="G6" t="str">
            <v>ფაქტ.</v>
          </cell>
          <cell r="H6" t="str">
            <v>ფაქტ.</v>
          </cell>
          <cell r="I6" t="str">
            <v>ფაქტ.</v>
          </cell>
          <cell r="J6" t="str">
            <v>ფაქტ.</v>
          </cell>
          <cell r="K6" t="str">
            <v>ფაქტ.</v>
          </cell>
          <cell r="L6" t="str">
            <v>ფაქტ.</v>
          </cell>
          <cell r="M6" t="str">
            <v>ფაქტ.</v>
          </cell>
          <cell r="N6" t="str">
            <v>ფაქტ.</v>
          </cell>
          <cell r="O6" t="str">
            <v>ფაქტ.</v>
          </cell>
          <cell r="P6" t="str">
            <v>ფაქტ.</v>
          </cell>
          <cell r="Q6" t="str">
            <v>ფაქტ.</v>
          </cell>
          <cell r="R6" t="str">
            <v>ფაქტ.</v>
          </cell>
          <cell r="S6" t="str">
            <v>ფაქტ.</v>
          </cell>
          <cell r="T6" t="str">
            <v>ფაქტ.</v>
          </cell>
          <cell r="U6" t="str">
            <v>ფაქტ.</v>
          </cell>
          <cell r="V6" t="str">
            <v>ფაქტ.</v>
          </cell>
          <cell r="W6" t="str">
            <v>ფაქტ.</v>
          </cell>
          <cell r="X6" t="str">
            <v>მოსალ</v>
          </cell>
          <cell r="Y6" t="str">
            <v>პროგნ.</v>
          </cell>
          <cell r="Z6" t="str">
            <v>პროგნ.</v>
          </cell>
          <cell r="AA6" t="str">
            <v>პროგნ.</v>
          </cell>
          <cell r="AB6" t="str">
            <v>პროგნ.</v>
          </cell>
        </row>
      </sheetData>
      <sheetData sheetId="3">
        <row r="23">
          <cell r="B23">
            <v>2497.0000000000005</v>
          </cell>
          <cell r="C23">
            <v>3868.4754068725242</v>
          </cell>
          <cell r="D23">
            <v>4554.9267445490159</v>
          </cell>
          <cell r="E23">
            <v>5022.1027219486132</v>
          </cell>
          <cell r="F23">
            <v>5668.6959477245236</v>
          </cell>
          <cell r="G23">
            <v>6043.0568703388662</v>
          </cell>
          <cell r="H23">
            <v>6673.9981098035269</v>
          </cell>
          <cell r="I23">
            <v>7456.025960032186</v>
          </cell>
          <cell r="J23">
            <v>8564.0927813659655</v>
          </cell>
          <cell r="K23">
            <v>9824.2954789006562</v>
          </cell>
          <cell r="L23">
            <v>11620.942438490814</v>
          </cell>
          <cell r="M23">
            <v>13789.913218215346</v>
          </cell>
          <cell r="N23">
            <v>16993.778789722528</v>
          </cell>
          <cell r="O23">
            <v>19074.852303629596</v>
          </cell>
          <cell r="P23">
            <v>17985.954595150855</v>
          </cell>
          <cell r="Q23">
            <v>20743.364248842241</v>
          </cell>
          <cell r="R23">
            <v>24343.986583464652</v>
          </cell>
          <cell r="S23">
            <v>26167.2835032558</v>
          </cell>
          <cell r="T23">
            <v>26847.354249055075</v>
          </cell>
          <cell r="U23">
            <v>29150.48130220325</v>
          </cell>
          <cell r="V23">
            <v>31755.55563466718</v>
          </cell>
          <cell r="W23">
            <v>34028.452192899829</v>
          </cell>
          <cell r="X23">
            <v>37515.505999999994</v>
          </cell>
          <cell r="Y23">
            <v>40575.843000000008</v>
          </cell>
          <cell r="Z23">
            <v>43882.781999999999</v>
          </cell>
          <cell r="AA23">
            <v>47685.218000000001</v>
          </cell>
          <cell r="AB23">
            <v>52062.718999999997</v>
          </cell>
        </row>
        <row r="56">
          <cell r="B56">
            <v>1.2470333333333337</v>
          </cell>
          <cell r="C56">
            <v>1.2798333333333329</v>
          </cell>
          <cell r="D56">
            <v>1.3164699999999996</v>
          </cell>
          <cell r="E56">
            <v>1.8166666666666667</v>
          </cell>
          <cell r="F56">
            <v>1.9511999999999994</v>
          </cell>
          <cell r="G56">
            <v>1.9806766666666664</v>
          </cell>
          <cell r="H56">
            <v>2.06</v>
          </cell>
          <cell r="I56">
            <v>2.09</v>
          </cell>
          <cell r="J56">
            <v>2.0750000000000002</v>
          </cell>
          <cell r="K56">
            <v>1.825</v>
          </cell>
          <cell r="L56">
            <v>1.7925</v>
          </cell>
          <cell r="M56">
            <v>1.7135</v>
          </cell>
          <cell r="N56">
            <v>1.5915999999999999</v>
          </cell>
          <cell r="O56">
            <v>1.667</v>
          </cell>
          <cell r="P56">
            <v>1.6858</v>
          </cell>
          <cell r="Q56">
            <v>1.7727999999999999</v>
          </cell>
          <cell r="R56">
            <v>1.6702999999999999</v>
          </cell>
          <cell r="S56">
            <v>1.6567000000000001</v>
          </cell>
          <cell r="T56">
            <v>1.7363</v>
          </cell>
          <cell r="U56">
            <v>1.8635999999999999</v>
          </cell>
          <cell r="V56">
            <v>2.3948999999999998</v>
          </cell>
          <cell r="W56">
            <v>2.6467999999999998</v>
          </cell>
          <cell r="X56">
            <v>2.5</v>
          </cell>
          <cell r="Y56">
            <v>2.5</v>
          </cell>
          <cell r="Z56">
            <v>2.5</v>
          </cell>
          <cell r="AA56">
            <v>2.5</v>
          </cell>
          <cell r="AB56">
            <v>2.5</v>
          </cell>
        </row>
      </sheetData>
      <sheetData sheetId="4"/>
      <sheetData sheetId="5">
        <row r="14">
          <cell r="B14">
            <v>-711.15300000000002</v>
          </cell>
          <cell r="C14">
            <v>-897.45299999999997</v>
          </cell>
          <cell r="D14">
            <v>-1162.8320000000001</v>
          </cell>
          <cell r="E14">
            <v>-1013.0340985</v>
          </cell>
          <cell r="F14">
            <v>-939.28425234632869</v>
          </cell>
          <cell r="G14">
            <v>-1027.8357592824</v>
          </cell>
          <cell r="H14">
            <v>-1013.8710057361499</v>
          </cell>
          <cell r="I14">
            <v>-1092.5252002999998</v>
          </cell>
          <cell r="J14">
            <v>-1469.1687624399997</v>
          </cell>
          <cell r="K14">
            <v>-2007.7336828679674</v>
          </cell>
          <cell r="L14">
            <v>-2686.3406505853068</v>
          </cell>
          <cell r="M14">
            <v>-3685.8802274261575</v>
          </cell>
          <cell r="N14">
            <v>-4984.1099838404598</v>
          </cell>
          <cell r="O14">
            <v>-6264.1749666898659</v>
          </cell>
          <cell r="P14">
            <v>-4293.4540543621533</v>
          </cell>
          <cell r="Q14">
            <v>-5052.2754621711592</v>
          </cell>
          <cell r="R14">
            <v>-6748.3101276754833</v>
          </cell>
          <cell r="S14">
            <v>-7718.3225242122353</v>
          </cell>
          <cell r="T14">
            <v>-7738.3958000117182</v>
          </cell>
          <cell r="U14">
            <v>-8344.2827209793923</v>
          </cell>
          <cell r="V14">
            <v>-7033.9921272831189</v>
          </cell>
          <cell r="W14">
            <v>-6799.8610872131685</v>
          </cell>
          <cell r="X14">
            <v>-7305.8960000000006</v>
          </cell>
          <cell r="Y14">
            <v>-7944.2479999999996</v>
          </cell>
          <cell r="Z14">
            <v>-8646.24</v>
          </cell>
          <cell r="AA14">
            <v>-9472.7080000000005</v>
          </cell>
          <cell r="AB14">
            <v>-10446.704</v>
          </cell>
        </row>
        <row r="17">
          <cell r="B17">
            <v>-105.621</v>
          </cell>
          <cell r="C17">
            <v>-93.674999999999997</v>
          </cell>
          <cell r="D17">
            <v>-249.53651275529759</v>
          </cell>
          <cell r="E17">
            <v>-345.42921140810193</v>
          </cell>
          <cell r="F17">
            <v>-225.17507257163598</v>
          </cell>
          <cell r="G17">
            <v>-295.17610407952458</v>
          </cell>
          <cell r="H17">
            <v>-309.62645734225674</v>
          </cell>
          <cell r="I17">
            <v>-364.77999030899571</v>
          </cell>
          <cell r="J17">
            <v>-397.29626856874251</v>
          </cell>
          <cell r="K17">
            <v>-485.44424452475954</v>
          </cell>
          <cell r="L17">
            <v>-631.45240930188572</v>
          </cell>
          <cell r="M17">
            <v>-727.26193520837046</v>
          </cell>
          <cell r="N17">
            <v>-932.91999767136576</v>
          </cell>
          <cell r="O17">
            <v>-1239.4243578927085</v>
          </cell>
          <cell r="P17">
            <v>-973.88329182182929</v>
          </cell>
          <cell r="Q17">
            <v>-1085.3273264608129</v>
          </cell>
          <cell r="R17">
            <v>-1260.6922949604075</v>
          </cell>
          <cell r="S17">
            <v>-1442.8094739588914</v>
          </cell>
          <cell r="T17">
            <v>-1558.5612722983262</v>
          </cell>
          <cell r="U17">
            <v>-1730.1163883906183</v>
          </cell>
          <cell r="V17">
            <v>-1675.3601023648569</v>
          </cell>
          <cell r="W17">
            <v>-1731.029936411139</v>
          </cell>
          <cell r="X17">
            <v>-1808.6155999999999</v>
          </cell>
          <cell r="Y17">
            <v>-1976.6867999999959</v>
          </cell>
          <cell r="Z17">
            <v>-2142.5592000000001</v>
          </cell>
          <cell r="AA17">
            <v>-2330.6927999999998</v>
          </cell>
          <cell r="AB17">
            <v>-2544.4083999999998</v>
          </cell>
        </row>
      </sheetData>
      <sheetData sheetId="6"/>
      <sheetData sheetId="7">
        <row r="22">
          <cell r="B22">
            <v>153.813647</v>
          </cell>
          <cell r="C22">
            <v>208.95965200000001</v>
          </cell>
          <cell r="D22">
            <v>277.06627099999997</v>
          </cell>
          <cell r="E22">
            <v>261.93806500000005</v>
          </cell>
          <cell r="F22">
            <v>308.78091699999993</v>
          </cell>
          <cell r="G22">
            <v>391.77619200000004</v>
          </cell>
          <cell r="H22">
            <v>431.422235</v>
          </cell>
          <cell r="I22">
            <v>516.33692999999994</v>
          </cell>
          <cell r="J22">
            <v>589.94068599999991</v>
          </cell>
          <cell r="K22">
            <v>866.65871299999992</v>
          </cell>
          <cell r="L22">
            <v>1007.3680469999999</v>
          </cell>
          <cell r="M22">
            <v>1272.0985369999999</v>
          </cell>
          <cell r="N22">
            <v>1793.8020099999999</v>
          </cell>
          <cell r="O22">
            <v>1642.0807870000001</v>
          </cell>
          <cell r="P22">
            <v>1874.96135402</v>
          </cell>
          <cell r="Q22">
            <v>2081.1287516433999</v>
          </cell>
          <cell r="R22">
            <v>2901.0719750399003</v>
          </cell>
          <cell r="S22">
            <v>3255.3136593824001</v>
          </cell>
          <cell r="T22">
            <v>3989.0833168152003</v>
          </cell>
          <cell r="U22">
            <v>4501.0099203820992</v>
          </cell>
          <cell r="V22">
            <v>4948.1581463700004</v>
          </cell>
          <cell r="W22">
            <v>6332.5354768037996</v>
          </cell>
          <cell r="X22">
            <v>7410.1553108999997</v>
          </cell>
          <cell r="Y22">
            <v>8423.0356479000002</v>
          </cell>
          <cell r="Z22">
            <v>9600.2264207999997</v>
          </cell>
          <cell r="AA22">
            <v>11080.6574769</v>
          </cell>
          <cell r="AB22">
            <v>12958.887615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B64"/>
  <sheetViews>
    <sheetView zoomScaleNormal="100" zoomScaleSheetLayoutView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40.5703125" customWidth="1"/>
    <col min="2" max="11" width="9.7109375" hidden="1" customWidth="1"/>
    <col min="12" max="17" width="9.7109375" style="2" hidden="1" customWidth="1"/>
    <col min="18" max="20" width="9.7109375" hidden="1" customWidth="1"/>
    <col min="21" max="28" width="9.7109375" customWidth="1"/>
  </cols>
  <sheetData>
    <row r="1" spans="1:28" ht="13.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R1" s="3"/>
      <c r="S1" s="3"/>
      <c r="T1" s="3"/>
      <c r="X1" s="3"/>
      <c r="AA1" s="3"/>
      <c r="AB1" s="3" t="s">
        <v>0</v>
      </c>
    </row>
    <row r="2" spans="1:28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3.5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/>
      <c r="Q3" s="9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3.75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1"/>
      <c r="O4" s="11"/>
      <c r="P4" s="11"/>
      <c r="Q4" s="11"/>
      <c r="R4" s="11"/>
      <c r="S4" s="11"/>
      <c r="T4" s="11"/>
      <c r="U4" s="11"/>
      <c r="V4" s="11"/>
      <c r="W4" s="13"/>
      <c r="X4" s="14"/>
      <c r="Y4" s="15"/>
      <c r="Z4" s="11"/>
      <c r="AA4" s="11"/>
      <c r="AB4" s="11"/>
    </row>
    <row r="5" spans="1:28" x14ac:dyDescent="0.2">
      <c r="A5" s="2"/>
      <c r="B5" s="2">
        <v>1995</v>
      </c>
      <c r="C5" s="2">
        <f t="shared" ref="C5:L5" si="0">B5+1</f>
        <v>1996</v>
      </c>
      <c r="D5" s="2">
        <f t="shared" si="0"/>
        <v>1997</v>
      </c>
      <c r="E5" s="2">
        <f t="shared" si="0"/>
        <v>1998</v>
      </c>
      <c r="F5" s="2">
        <f t="shared" si="0"/>
        <v>1999</v>
      </c>
      <c r="G5" s="2">
        <f t="shared" si="0"/>
        <v>2000</v>
      </c>
      <c r="H5" s="2">
        <f t="shared" si="0"/>
        <v>2001</v>
      </c>
      <c r="I5" s="2">
        <f t="shared" si="0"/>
        <v>2002</v>
      </c>
      <c r="J5" s="16">
        <f t="shared" si="0"/>
        <v>2003</v>
      </c>
      <c r="K5" s="17">
        <f t="shared" si="0"/>
        <v>2004</v>
      </c>
      <c r="L5" s="18">
        <f t="shared" si="0"/>
        <v>2005</v>
      </c>
      <c r="M5" s="18">
        <v>2006</v>
      </c>
      <c r="N5" s="18">
        <v>2007</v>
      </c>
      <c r="O5" s="18">
        <v>2008</v>
      </c>
      <c r="P5" s="18">
        <f t="shared" ref="P5:AB5" si="1">O5+1</f>
        <v>2009</v>
      </c>
      <c r="Q5" s="18">
        <f>P5+1</f>
        <v>2010</v>
      </c>
      <c r="R5" s="18">
        <f t="shared" si="1"/>
        <v>2011</v>
      </c>
      <c r="S5" s="18">
        <f t="shared" si="1"/>
        <v>2012</v>
      </c>
      <c r="T5" s="18">
        <f t="shared" si="1"/>
        <v>2013</v>
      </c>
      <c r="U5" s="18">
        <f t="shared" si="1"/>
        <v>2014</v>
      </c>
      <c r="V5" s="18">
        <f t="shared" si="1"/>
        <v>2015</v>
      </c>
      <c r="W5" s="19">
        <f t="shared" si="1"/>
        <v>2016</v>
      </c>
      <c r="X5" s="20">
        <f t="shared" si="1"/>
        <v>2017</v>
      </c>
      <c r="Y5" s="21">
        <f t="shared" si="1"/>
        <v>2018</v>
      </c>
      <c r="Z5" s="18">
        <f t="shared" si="1"/>
        <v>2019</v>
      </c>
      <c r="AA5" s="18">
        <f t="shared" si="1"/>
        <v>2020</v>
      </c>
      <c r="AB5" s="18">
        <f t="shared" si="1"/>
        <v>2021</v>
      </c>
    </row>
    <row r="6" spans="1:28" ht="13.5" x14ac:dyDescent="0.25">
      <c r="A6" s="22"/>
      <c r="B6" s="23" t="s">
        <v>3</v>
      </c>
      <c r="C6" s="23" t="str">
        <f>[1]SelInd!C6</f>
        <v>ფაქტ.</v>
      </c>
      <c r="D6" s="23" t="str">
        <f>[1]SelInd!D6</f>
        <v>ფაქტ.</v>
      </c>
      <c r="E6" s="23" t="str">
        <f>[1]SelInd!E6</f>
        <v>ფაქტ.</v>
      </c>
      <c r="F6" s="23" t="str">
        <f>[1]SelInd!F6</f>
        <v>ფაქტ.</v>
      </c>
      <c r="G6" s="23" t="str">
        <f>[1]SelInd!G6</f>
        <v>ფაქტ.</v>
      </c>
      <c r="H6" s="23" t="str">
        <f>[1]SelInd!H6</f>
        <v>ფაქტ.</v>
      </c>
      <c r="I6" s="23" t="str">
        <f>[1]SelInd!I6</f>
        <v>ფაქტ.</v>
      </c>
      <c r="J6" s="23" t="str">
        <f>[1]SelInd!J6</f>
        <v>ფაქტ.</v>
      </c>
      <c r="K6" s="23" t="str">
        <f>[1]SelInd!K6</f>
        <v>ფაქტ.</v>
      </c>
      <c r="L6" s="23" t="str">
        <f>[1]SelInd!L6</f>
        <v>ფაქტ.</v>
      </c>
      <c r="M6" s="23" t="str">
        <f>[1]SelInd!M6</f>
        <v>ფაქტ.</v>
      </c>
      <c r="N6" s="23" t="str">
        <f>[1]SelInd!N6</f>
        <v>ფაქტ.</v>
      </c>
      <c r="O6" s="23" t="str">
        <f>[1]SelInd!O6</f>
        <v>ფაქტ.</v>
      </c>
      <c r="P6" s="23" t="str">
        <f>[1]SelInd!P6</f>
        <v>ფაქტ.</v>
      </c>
      <c r="Q6" s="23" t="str">
        <f>[1]SelInd!Q6</f>
        <v>ფაქტ.</v>
      </c>
      <c r="R6" s="23" t="str">
        <f>[1]SelInd!R6</f>
        <v>ფაქტ.</v>
      </c>
      <c r="S6" s="23" t="str">
        <f>[1]SelInd!S6</f>
        <v>ფაქტ.</v>
      </c>
      <c r="T6" s="23" t="str">
        <f>[1]SelInd!T6</f>
        <v>ფაქტ.</v>
      </c>
      <c r="U6" s="23" t="str">
        <f>[1]SelInd!U6</f>
        <v>ფაქტ.</v>
      </c>
      <c r="V6" s="23" t="str">
        <f>[1]SelInd!V6</f>
        <v>ფაქტ.</v>
      </c>
      <c r="W6" s="24" t="str">
        <f>[1]SelInd!W6</f>
        <v>ფაქტ.</v>
      </c>
      <c r="X6" s="25" t="str">
        <f>[1]SelInd!X6</f>
        <v>მოსალ</v>
      </c>
      <c r="Y6" s="26" t="str">
        <f>[1]SelInd!Y6</f>
        <v>პროგნ.</v>
      </c>
      <c r="Z6" s="23" t="str">
        <f>[1]SelInd!Z6</f>
        <v>პროგნ.</v>
      </c>
      <c r="AA6" s="23" t="str">
        <f>[1]SelInd!AA6</f>
        <v>პროგნ.</v>
      </c>
      <c r="AB6" s="23" t="str">
        <f>[1]SelInd!AB6</f>
        <v>პროგნ.</v>
      </c>
    </row>
    <row r="7" spans="1:28" ht="3" customHeight="1" x14ac:dyDescent="0.2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9"/>
      <c r="X7" s="30"/>
      <c r="Y7" s="31"/>
      <c r="Z7" s="28"/>
      <c r="AA7" s="28"/>
      <c r="AB7" s="28"/>
    </row>
    <row r="8" spans="1:28" x14ac:dyDescent="0.2">
      <c r="K8" s="2"/>
      <c r="R8" s="2"/>
      <c r="S8" s="2"/>
      <c r="T8" s="2"/>
      <c r="U8" s="2"/>
      <c r="V8" s="2"/>
      <c r="W8" s="32"/>
      <c r="X8" s="33"/>
      <c r="Y8" s="34"/>
    </row>
    <row r="9" spans="1:28" ht="13.5" x14ac:dyDescent="0.25">
      <c r="A9" s="35" t="s">
        <v>4</v>
      </c>
      <c r="K9" s="2"/>
      <c r="R9" s="36"/>
      <c r="S9" s="2"/>
      <c r="T9" s="2"/>
      <c r="U9" s="2"/>
      <c r="V9" s="2"/>
      <c r="W9" s="32"/>
      <c r="X9" s="33"/>
      <c r="Y9" s="34"/>
    </row>
    <row r="10" spans="1:28" x14ac:dyDescent="0.2">
      <c r="A10" s="37"/>
      <c r="K10" s="2"/>
      <c r="R10" s="2"/>
      <c r="S10" s="2"/>
      <c r="T10" s="2"/>
      <c r="U10" s="2"/>
      <c r="V10" s="2"/>
      <c r="W10" s="32"/>
      <c r="X10" s="33"/>
      <c r="Y10" s="34"/>
    </row>
    <row r="11" spans="1:28" ht="13.5" x14ac:dyDescent="0.25">
      <c r="A11" s="35" t="s">
        <v>5</v>
      </c>
      <c r="B11" s="38">
        <f t="shared" ref="B11:AB11" si="2">B12-B13</f>
        <v>47.817915000000028</v>
      </c>
      <c r="C11" s="38">
        <f t="shared" si="2"/>
        <v>4.9308750000000146</v>
      </c>
      <c r="D11" s="38">
        <f t="shared" si="2"/>
        <v>-94.756567000000018</v>
      </c>
      <c r="E11" s="38">
        <f t="shared" si="2"/>
        <v>-383.42502999999994</v>
      </c>
      <c r="F11" s="38">
        <f t="shared" si="2"/>
        <v>-447.93018999999993</v>
      </c>
      <c r="G11" s="38">
        <f t="shared" si="2"/>
        <v>-433.16243899999995</v>
      </c>
      <c r="H11" s="38">
        <f t="shared" si="2"/>
        <v>-308.27130710990843</v>
      </c>
      <c r="I11" s="38">
        <f t="shared" si="2"/>
        <v>-281.48042033469801</v>
      </c>
      <c r="J11" s="38">
        <f t="shared" si="2"/>
        <v>-259.24590158422052</v>
      </c>
      <c r="K11" s="39">
        <f t="shared" si="2"/>
        <v>155.55099500595895</v>
      </c>
      <c r="L11" s="39">
        <f t="shared" si="2"/>
        <v>67.129845177573543</v>
      </c>
      <c r="M11" s="39">
        <f t="shared" si="2"/>
        <v>510.61783343813477</v>
      </c>
      <c r="N11" s="39">
        <f t="shared" si="2"/>
        <v>374.22938857512645</v>
      </c>
      <c r="O11" s="39">
        <f t="shared" si="2"/>
        <v>-171.40130911629331</v>
      </c>
      <c r="P11" s="39">
        <f t="shared" si="2"/>
        <v>518.49264395222144</v>
      </c>
      <c r="Q11" s="39">
        <f t="shared" si="2"/>
        <v>1197.1648150509018</v>
      </c>
      <c r="R11" s="39">
        <f t="shared" si="2"/>
        <v>730.84634324361195</v>
      </c>
      <c r="S11" s="39">
        <f t="shared" si="2"/>
        <v>909.43891668860851</v>
      </c>
      <c r="T11" s="39">
        <f t="shared" si="2"/>
        <v>1184.6964638058462</v>
      </c>
      <c r="U11" s="39">
        <f t="shared" si="2"/>
        <v>855.91923097508607</v>
      </c>
      <c r="V11" s="39">
        <f t="shared" si="2"/>
        <v>1218.2531784222865</v>
      </c>
      <c r="W11" s="40">
        <f t="shared" si="2"/>
        <v>1987.2944540189146</v>
      </c>
      <c r="X11" s="41">
        <f t="shared" si="2"/>
        <v>1858.387999999999</v>
      </c>
      <c r="Y11" s="42">
        <f t="shared" si="2"/>
        <v>2207.3999999999996</v>
      </c>
      <c r="Z11" s="39">
        <f t="shared" si="2"/>
        <v>2594.5300000000007</v>
      </c>
      <c r="AA11" s="39">
        <f t="shared" si="2"/>
        <v>2872.75</v>
      </c>
      <c r="AB11" s="39">
        <f t="shared" si="2"/>
        <v>2999.7699999999986</v>
      </c>
    </row>
    <row r="12" spans="1:28" ht="13.5" x14ac:dyDescent="0.25">
      <c r="A12" s="43" t="s">
        <v>6</v>
      </c>
      <c r="B12" s="38">
        <f>[1]Data!C167</f>
        <v>258.52896900000002</v>
      </c>
      <c r="C12" s="38">
        <f>[1]Data!D167</f>
        <v>271.22712100000001</v>
      </c>
      <c r="D12" s="38">
        <f>[1]Data!E167</f>
        <v>302.71744500000005</v>
      </c>
      <c r="E12" s="38">
        <f>[1]Data!F167</f>
        <v>313.74663000000004</v>
      </c>
      <c r="F12" s="38">
        <f>[1]Data!G167</f>
        <v>350.560654</v>
      </c>
      <c r="G12" s="38">
        <f>[1]Data!H167</f>
        <v>314.79972399999997</v>
      </c>
      <c r="H12" s="38">
        <f>[1]Data!I167</f>
        <v>510.95325683233909</v>
      </c>
      <c r="I12" s="38">
        <f>[1]Data!J167</f>
        <v>638.59692440925244</v>
      </c>
      <c r="J12" s="38">
        <f>[1]Data!K167</f>
        <v>647.97030755695334</v>
      </c>
      <c r="K12" s="39">
        <f>[1]Data!L167</f>
        <v>996.14140768562663</v>
      </c>
      <c r="L12" s="39">
        <f>[1]Data!M167</f>
        <v>1136.5699161205994</v>
      </c>
      <c r="M12" s="39">
        <f>[1]Data!N167</f>
        <v>1982.3663156266564</v>
      </c>
      <c r="N12" s="39">
        <f>[1]Data!O167</f>
        <v>2958.7078160063443</v>
      </c>
      <c r="O12" s="39">
        <f>[1]Data!P167</f>
        <v>3692.4486089226966</v>
      </c>
      <c r="P12" s="39">
        <f>[1]Data!Q167</f>
        <v>4562.3147897343315</v>
      </c>
      <c r="Q12" s="39">
        <f>[1]Data!R167</f>
        <v>5574.4610211540466</v>
      </c>
      <c r="R12" s="39">
        <f>[1]Data!S167</f>
        <v>5631.1604697117918</v>
      </c>
      <c r="S12" s="39">
        <f>[1]Data!T167</f>
        <v>6029.1232610813649</v>
      </c>
      <c r="T12" s="39">
        <f>[1]Data!U167</f>
        <v>6545.7973402390189</v>
      </c>
      <c r="U12" s="39">
        <f>[1]Data!V167</f>
        <v>6610.712055118739</v>
      </c>
      <c r="V12" s="39">
        <f>[1]Data!W167</f>
        <v>9089.9883223116449</v>
      </c>
      <c r="W12" s="40">
        <f>[1]Data!X167</f>
        <v>10607.058965149496</v>
      </c>
      <c r="X12" s="41">
        <f>[1]End!Z33</f>
        <v>11515.14</v>
      </c>
      <c r="Y12" s="42">
        <f>[1]End!AA33</f>
        <v>12670.08</v>
      </c>
      <c r="Z12" s="39">
        <f>[1]End!AB33</f>
        <v>13940.85</v>
      </c>
      <c r="AA12" s="39">
        <f>[1]End!AC33</f>
        <v>15339.08</v>
      </c>
      <c r="AB12" s="39">
        <f>[1]End!AD33</f>
        <v>16877.55</v>
      </c>
    </row>
    <row r="13" spans="1:28" ht="13.5" x14ac:dyDescent="0.25">
      <c r="A13" s="43" t="s">
        <v>7</v>
      </c>
      <c r="B13" s="38">
        <f>[1]Data!C168</f>
        <v>210.71105399999999</v>
      </c>
      <c r="C13" s="38">
        <f>[1]Data!D168</f>
        <v>266.296246</v>
      </c>
      <c r="D13" s="38">
        <f>[1]Data!E168</f>
        <v>397.47401200000007</v>
      </c>
      <c r="E13" s="38">
        <f>[1]Data!F168</f>
        <v>697.17165999999997</v>
      </c>
      <c r="F13" s="38">
        <f>[1]Data!G168</f>
        <v>798.49084399999992</v>
      </c>
      <c r="G13" s="38">
        <f>[1]Data!H168</f>
        <v>747.96216299999992</v>
      </c>
      <c r="H13" s="38">
        <f>[1]Data!I168</f>
        <v>819.22456394224753</v>
      </c>
      <c r="I13" s="38">
        <f>[1]Data!J168</f>
        <v>920.07734474395045</v>
      </c>
      <c r="J13" s="38">
        <f>[1]Data!K168</f>
        <v>907.21620914117386</v>
      </c>
      <c r="K13" s="39">
        <f>[1]Data!L168</f>
        <v>840.59041267966768</v>
      </c>
      <c r="L13" s="39">
        <f>[1]Data!M168</f>
        <v>1069.4400709430258</v>
      </c>
      <c r="M13" s="39">
        <f>[1]Data!N168</f>
        <v>1471.7484821885216</v>
      </c>
      <c r="N13" s="39">
        <f>[1]Data!O168</f>
        <v>2584.4784274312178</v>
      </c>
      <c r="O13" s="39">
        <f>[1]Data!P168</f>
        <v>3863.8499180389899</v>
      </c>
      <c r="P13" s="39">
        <f>[1]Data!Q168</f>
        <v>4043.8221457821101</v>
      </c>
      <c r="Q13" s="39">
        <f>[1]Data!R168</f>
        <v>4377.2962061031449</v>
      </c>
      <c r="R13" s="39">
        <f>[1]Data!S168</f>
        <v>4900.3141264681799</v>
      </c>
      <c r="S13" s="39">
        <f>[1]Data!T168</f>
        <v>5119.6843443927564</v>
      </c>
      <c r="T13" s="39">
        <f>[1]Data!U168</f>
        <v>5361.1008764331727</v>
      </c>
      <c r="U13" s="39">
        <f>[1]Data!V168</f>
        <v>5754.792824143653</v>
      </c>
      <c r="V13" s="39">
        <f>[1]Data!W168</f>
        <v>7871.7351438893584</v>
      </c>
      <c r="W13" s="40">
        <f>[1]Data!X168</f>
        <v>8619.764511130581</v>
      </c>
      <c r="X13" s="41">
        <f>[1]End!Z41</f>
        <v>9656.7520000000004</v>
      </c>
      <c r="Y13" s="42">
        <f>[1]End!AA41</f>
        <v>10462.68</v>
      </c>
      <c r="Z13" s="39">
        <f>[1]End!AB41</f>
        <v>11346.32</v>
      </c>
      <c r="AA13" s="39">
        <f>[1]End!AC41</f>
        <v>12466.33</v>
      </c>
      <c r="AB13" s="39">
        <f>[1]End!AD41</f>
        <v>13877.78</v>
      </c>
    </row>
    <row r="14" spans="1:28" ht="13.5" x14ac:dyDescent="0.25">
      <c r="A14" s="35" t="s">
        <v>8</v>
      </c>
      <c r="B14" s="38">
        <f t="shared" ref="B14:AB14" si="3">SUM(B15,B16,B17)</f>
        <v>131.62306299999997</v>
      </c>
      <c r="C14" s="38">
        <f t="shared" si="3"/>
        <v>250.823407</v>
      </c>
      <c r="D14" s="38">
        <f t="shared" si="3"/>
        <v>465.25361500000008</v>
      </c>
      <c r="E14" s="38">
        <f t="shared" si="3"/>
        <v>748.38794399999983</v>
      </c>
      <c r="F14" s="38">
        <f t="shared" si="3"/>
        <v>885.03312999999991</v>
      </c>
      <c r="G14" s="38">
        <f t="shared" si="3"/>
        <v>1041.5148380000001</v>
      </c>
      <c r="H14" s="38">
        <f t="shared" si="3"/>
        <v>1057.6021320399086</v>
      </c>
      <c r="I14" s="38">
        <f t="shared" si="3"/>
        <v>1171.7886663346981</v>
      </c>
      <c r="J14" s="38">
        <f t="shared" si="3"/>
        <v>1354.8735865842204</v>
      </c>
      <c r="K14" s="39">
        <f t="shared" si="3"/>
        <v>1378.656889887131</v>
      </c>
      <c r="L14" s="39">
        <f t="shared" si="3"/>
        <v>1894.374805789317</v>
      </c>
      <c r="M14" s="39">
        <f t="shared" si="3"/>
        <v>2289.1618306771916</v>
      </c>
      <c r="N14" s="39">
        <f t="shared" si="3"/>
        <v>3724.6278236933649</v>
      </c>
      <c r="O14" s="39">
        <f t="shared" si="3"/>
        <v>4593.0997734958264</v>
      </c>
      <c r="P14" s="39">
        <f t="shared" si="3"/>
        <v>4245.1142678713886</v>
      </c>
      <c r="Q14" s="39">
        <f t="shared" si="3"/>
        <v>5001.8439910142461</v>
      </c>
      <c r="R14" s="39">
        <f t="shared" si="3"/>
        <v>6366.9309299302595</v>
      </c>
      <c r="S14" s="39">
        <f t="shared" si="3"/>
        <v>6994.3000547020811</v>
      </c>
      <c r="T14" s="39">
        <f t="shared" si="3"/>
        <v>8651.9221372165121</v>
      </c>
      <c r="U14" s="39">
        <f t="shared" si="3"/>
        <v>10333.916675375644</v>
      </c>
      <c r="V14" s="39">
        <f t="shared" si="3"/>
        <v>12125.668089384788</v>
      </c>
      <c r="W14" s="40">
        <f t="shared" si="3"/>
        <v>14057.905555493409</v>
      </c>
      <c r="X14" s="41">
        <f t="shared" si="3"/>
        <v>16701.434000000001</v>
      </c>
      <c r="Y14" s="42">
        <f t="shared" si="3"/>
        <v>18876.364000000001</v>
      </c>
      <c r="Z14" s="39">
        <f t="shared" si="3"/>
        <v>21520.834000000003</v>
      </c>
      <c r="AA14" s="39">
        <f t="shared" si="3"/>
        <v>25045.817999999999</v>
      </c>
      <c r="AB14" s="39">
        <f t="shared" si="3"/>
        <v>29713.278999999999</v>
      </c>
    </row>
    <row r="15" spans="1:28" ht="13.5" x14ac:dyDescent="0.25">
      <c r="A15" s="43" t="s">
        <v>9</v>
      </c>
      <c r="B15" s="38">
        <f>[1]Data!C170</f>
        <v>41.73270999999999</v>
      </c>
      <c r="C15" s="38">
        <f>[1]Data!D170</f>
        <v>201.58254799999997</v>
      </c>
      <c r="D15" s="38">
        <f>[1]Data!E170</f>
        <v>358.303832</v>
      </c>
      <c r="E15" s="38">
        <f>[1]Data!F170</f>
        <v>480.76607100000001</v>
      </c>
      <c r="F15" s="38">
        <f>[1]Data!G170</f>
        <v>670.1241389999999</v>
      </c>
      <c r="G15" s="38">
        <f>[1]Data!H170</f>
        <v>767.48282099999994</v>
      </c>
      <c r="H15" s="38">
        <f>[1]Data!I170</f>
        <v>723.2829079600001</v>
      </c>
      <c r="I15" s="38">
        <f>[1]Data!J170</f>
        <v>712.043676</v>
      </c>
      <c r="J15" s="38">
        <f>[1]Data!K170</f>
        <v>762.516254</v>
      </c>
      <c r="K15" s="39">
        <f>[1]Data!L170</f>
        <v>735.8411430000001</v>
      </c>
      <c r="L15" s="39">
        <f>[1]Data!M170</f>
        <v>632.5388766100001</v>
      </c>
      <c r="M15" s="39">
        <f>[1]Data!N170</f>
        <v>433.04133310000003</v>
      </c>
      <c r="N15" s="39">
        <f>[1]Data!O170</f>
        <v>376.11899801000004</v>
      </c>
      <c r="O15" s="39">
        <f>[1]Data!P170</f>
        <v>-152.25565998999997</v>
      </c>
      <c r="P15" s="39">
        <f>[1]Data!Q170</f>
        <v>284.57024347449993</v>
      </c>
      <c r="Q15" s="39">
        <f>[1]Data!R170</f>
        <v>186.3108129057</v>
      </c>
      <c r="R15" s="39">
        <f>[1]Data!S170</f>
        <v>126.28643346900009</v>
      </c>
      <c r="S15" s="39">
        <f>[1]Data!T170</f>
        <v>-76.831368884</v>
      </c>
      <c r="T15" s="39">
        <f>[1]Data!U170</f>
        <v>591.37369318040032</v>
      </c>
      <c r="U15" s="39">
        <f>[1]Data!V170</f>
        <v>727.90904472310012</v>
      </c>
      <c r="V15" s="39">
        <f>[1]Data!W170</f>
        <v>751.91557634355866</v>
      </c>
      <c r="W15" s="40">
        <f>[1]Data!X170</f>
        <v>945.42238441542702</v>
      </c>
      <c r="X15" s="41">
        <f>[1]End!Z17</f>
        <v>1053.82</v>
      </c>
      <c r="Y15" s="42">
        <f>[1]End!AA17</f>
        <v>956.82</v>
      </c>
      <c r="Z15" s="39">
        <f>[1]End!AB17</f>
        <v>941.82</v>
      </c>
      <c r="AA15" s="39">
        <f>[1]End!AC17</f>
        <v>766.82</v>
      </c>
      <c r="AB15" s="39">
        <f>[1]End!AD17</f>
        <v>730.82</v>
      </c>
    </row>
    <row r="16" spans="1:28" ht="13.5" x14ac:dyDescent="0.25">
      <c r="A16" s="43" t="s">
        <v>10</v>
      </c>
      <c r="B16" s="38">
        <f>[1]Data!C171</f>
        <v>152.36038100000002</v>
      </c>
      <c r="C16" s="38">
        <f>[1]Data!D171</f>
        <v>128.785439</v>
      </c>
      <c r="D16" s="38">
        <f>[1]Data!E171</f>
        <v>213.70550600000004</v>
      </c>
      <c r="E16" s="38">
        <f>[1]Data!F171</f>
        <v>307.65169700000007</v>
      </c>
      <c r="F16" s="38">
        <f>[1]Data!G171</f>
        <v>430.46872300000007</v>
      </c>
      <c r="G16" s="38">
        <f>[1]Data!H171</f>
        <v>533.62045799999999</v>
      </c>
      <c r="H16" s="38">
        <f>[1]Data!I171</f>
        <v>601.585554</v>
      </c>
      <c r="I16" s="38">
        <f>[1]Data!J171</f>
        <v>717.22118773497357</v>
      </c>
      <c r="J16" s="38">
        <f>[1]Data!K171</f>
        <v>891.72417658908057</v>
      </c>
      <c r="K16" s="39">
        <f>[1]Data!L171</f>
        <v>1090.6468390715302</v>
      </c>
      <c r="L16" s="39">
        <f>[1]Data!M171</f>
        <v>1850.2204904155008</v>
      </c>
      <c r="M16" s="39">
        <f>[1]Data!N171</f>
        <v>2835.1150153894655</v>
      </c>
      <c r="N16" s="39">
        <f>[1]Data!O171</f>
        <v>4877.533524938036</v>
      </c>
      <c r="O16" s="39">
        <f>[1]Data!P171</f>
        <v>6379.1058759161442</v>
      </c>
      <c r="P16" s="39">
        <f>[1]Data!Q171</f>
        <v>5598.824518962002</v>
      </c>
      <c r="Q16" s="39">
        <f>[1]Data!R171</f>
        <v>6650.7659876573625</v>
      </c>
      <c r="R16" s="39">
        <f>[1]Data!S171</f>
        <v>8021.5788181610078</v>
      </c>
      <c r="S16" s="39">
        <f>[1]Data!T171</f>
        <v>9085.6618769809083</v>
      </c>
      <c r="T16" s="39">
        <f>[1]Data!U171</f>
        <v>10761.357648617648</v>
      </c>
      <c r="U16" s="39">
        <f>[1]Data!V171</f>
        <v>13259.647148246138</v>
      </c>
      <c r="V16" s="39">
        <f>[1]Data!W171</f>
        <v>15832.596397150955</v>
      </c>
      <c r="W16" s="40">
        <f>[1]Data!X171</f>
        <v>19360.489032709836</v>
      </c>
      <c r="X16" s="41">
        <f>[1]End!Z19</f>
        <v>22299.38</v>
      </c>
      <c r="Y16" s="42">
        <f>[1]End!AA19</f>
        <v>24855.34</v>
      </c>
      <c r="Z16" s="39">
        <f>[1]End!AB19</f>
        <v>27821.99</v>
      </c>
      <c r="AA16" s="39">
        <f>[1]End!AC19</f>
        <v>31855.77</v>
      </c>
      <c r="AB16" s="39">
        <f>[1]End!AD19</f>
        <v>36923.67</v>
      </c>
    </row>
    <row r="17" spans="1:28" ht="13.5" x14ac:dyDescent="0.25">
      <c r="A17" s="43" t="s">
        <v>11</v>
      </c>
      <c r="B17" s="38">
        <f>[1]Data!C172</f>
        <v>-62.470028000000042</v>
      </c>
      <c r="C17" s="38">
        <f>[1]Data!D172</f>
        <v>-79.544579999999968</v>
      </c>
      <c r="D17" s="38">
        <f>[1]Data!E172</f>
        <v>-106.75572300000002</v>
      </c>
      <c r="E17" s="38">
        <f>[1]Data!F172</f>
        <v>-40.029824000000247</v>
      </c>
      <c r="F17" s="38">
        <f>[1]Data!G172</f>
        <v>-215.55973200000005</v>
      </c>
      <c r="G17" s="38">
        <f>[1]Data!H172</f>
        <v>-259.58844099999988</v>
      </c>
      <c r="H17" s="38">
        <f>[1]Data!I172</f>
        <v>-267.26632992009149</v>
      </c>
      <c r="I17" s="38">
        <f>[1]Data!J172</f>
        <v>-257.47619740027551</v>
      </c>
      <c r="J17" s="38">
        <f>[1]Data!K172</f>
        <v>-299.3668440048599</v>
      </c>
      <c r="K17" s="39">
        <f>[1]Data!L172</f>
        <v>-447.83109218439927</v>
      </c>
      <c r="L17" s="39">
        <f>[1]Data!M172</f>
        <v>-588.38456123618403</v>
      </c>
      <c r="M17" s="39">
        <f>[1]Data!N172</f>
        <v>-978.9945178122739</v>
      </c>
      <c r="N17" s="39">
        <f>[1]Data!O172</f>
        <v>-1529.0246992546708</v>
      </c>
      <c r="O17" s="39">
        <f>[1]Data!P172</f>
        <v>-1633.7504424303179</v>
      </c>
      <c r="P17" s="39">
        <f>[1]Data!Q172</f>
        <v>-1638.2804945651133</v>
      </c>
      <c r="Q17" s="39">
        <f>[1]Data!R172</f>
        <v>-1835.2328095488165</v>
      </c>
      <c r="R17" s="39">
        <f>[1]Data!S172</f>
        <v>-1780.9343216997486</v>
      </c>
      <c r="S17" s="39">
        <f>[1]Data!T172</f>
        <v>-2014.5304533948265</v>
      </c>
      <c r="T17" s="39">
        <f>[1]Data!U172</f>
        <v>-2700.8092045815365</v>
      </c>
      <c r="U17" s="39">
        <f>[1]Data!V172</f>
        <v>-3653.6395175935941</v>
      </c>
      <c r="V17" s="39">
        <f>[1]Data!W172</f>
        <v>-4458.8438841097268</v>
      </c>
      <c r="W17" s="40">
        <f>[1]Data!X172</f>
        <v>-6248.0058616318529</v>
      </c>
      <c r="X17" s="41">
        <f>[1]End!Z73</f>
        <v>-6651.7659999999996</v>
      </c>
      <c r="Y17" s="42">
        <f>[1]End!AA73</f>
        <v>-6935.7960000000003</v>
      </c>
      <c r="Z17" s="39">
        <f>[1]End!AB73</f>
        <v>-7242.9759999999997</v>
      </c>
      <c r="AA17" s="39">
        <f>[1]End!AC73</f>
        <v>-7576.7719999999999</v>
      </c>
      <c r="AB17" s="39">
        <f>[1]End!AD73</f>
        <v>-7941.2110000000002</v>
      </c>
    </row>
    <row r="18" spans="1:28" ht="13.5" x14ac:dyDescent="0.25">
      <c r="A18" s="35" t="s">
        <v>12</v>
      </c>
      <c r="B18" s="38">
        <f t="shared" ref="B18:AB18" si="4">SUM(B11,B14)</f>
        <v>179.440978</v>
      </c>
      <c r="C18" s="38">
        <f t="shared" si="4"/>
        <v>255.75428200000002</v>
      </c>
      <c r="D18" s="38">
        <f t="shared" si="4"/>
        <v>370.49704800000006</v>
      </c>
      <c r="E18" s="38">
        <f t="shared" si="4"/>
        <v>364.9629139999999</v>
      </c>
      <c r="F18" s="38">
        <f t="shared" si="4"/>
        <v>437.10293999999999</v>
      </c>
      <c r="G18" s="38">
        <f t="shared" si="4"/>
        <v>608.3523990000001</v>
      </c>
      <c r="H18" s="38">
        <f t="shared" si="4"/>
        <v>749.33082493000018</v>
      </c>
      <c r="I18" s="38">
        <f t="shared" si="4"/>
        <v>890.30824600000005</v>
      </c>
      <c r="J18" s="38">
        <f t="shared" si="4"/>
        <v>1095.6276849999999</v>
      </c>
      <c r="K18" s="39">
        <f t="shared" si="4"/>
        <v>1534.2078848930901</v>
      </c>
      <c r="L18" s="39">
        <f t="shared" si="4"/>
        <v>1961.5046509668905</v>
      </c>
      <c r="M18" s="39">
        <f t="shared" si="4"/>
        <v>2799.7796641153263</v>
      </c>
      <c r="N18" s="39">
        <f t="shared" si="4"/>
        <v>4098.8572122684909</v>
      </c>
      <c r="O18" s="39">
        <f t="shared" si="4"/>
        <v>4421.6984643795331</v>
      </c>
      <c r="P18" s="39">
        <f t="shared" si="4"/>
        <v>4763.6069118236101</v>
      </c>
      <c r="Q18" s="39">
        <f t="shared" si="4"/>
        <v>6199.0088060651478</v>
      </c>
      <c r="R18" s="39">
        <f t="shared" si="4"/>
        <v>7097.7772731738714</v>
      </c>
      <c r="S18" s="39">
        <f t="shared" si="4"/>
        <v>7903.7389713906896</v>
      </c>
      <c r="T18" s="39">
        <f t="shared" si="4"/>
        <v>9836.6186010223573</v>
      </c>
      <c r="U18" s="39">
        <f t="shared" si="4"/>
        <v>11189.835906350731</v>
      </c>
      <c r="V18" s="39">
        <f t="shared" si="4"/>
        <v>13343.921267807074</v>
      </c>
      <c r="W18" s="40">
        <f t="shared" si="4"/>
        <v>16045.200009512324</v>
      </c>
      <c r="X18" s="41">
        <f t="shared" si="4"/>
        <v>18559.822</v>
      </c>
      <c r="Y18" s="42">
        <f t="shared" si="4"/>
        <v>21083.764000000003</v>
      </c>
      <c r="Z18" s="39">
        <f t="shared" si="4"/>
        <v>24115.364000000001</v>
      </c>
      <c r="AA18" s="39">
        <f t="shared" si="4"/>
        <v>27918.567999999999</v>
      </c>
      <c r="AB18" s="39">
        <f t="shared" si="4"/>
        <v>32713.048999999999</v>
      </c>
    </row>
    <row r="19" spans="1:28" ht="13.5" x14ac:dyDescent="0.25">
      <c r="A19" s="43" t="s">
        <v>13</v>
      </c>
      <c r="B19" s="38">
        <f>[1]Data!C174</f>
        <v>160.14482799999999</v>
      </c>
      <c r="C19" s="38">
        <f>[1]Data!D174</f>
        <v>220.75057900000002</v>
      </c>
      <c r="D19" s="38">
        <f>[1]Data!E174</f>
        <v>294.97366</v>
      </c>
      <c r="E19" s="38">
        <f>[1]Data!F174</f>
        <v>259.86537199999998</v>
      </c>
      <c r="F19" s="38">
        <f>[1]Data!G174</f>
        <v>282.75072499999993</v>
      </c>
      <c r="G19" s="38">
        <f>[1]Data!H174</f>
        <v>380.21285999999998</v>
      </c>
      <c r="H19" s="38">
        <f>[1]Data!I174</f>
        <v>405.37745201000001</v>
      </c>
      <c r="I19" s="38">
        <f>[1]Data!J174</f>
        <v>465.09551900000002</v>
      </c>
      <c r="J19" s="38">
        <f>[1]Data!K174</f>
        <v>530.27722700000004</v>
      </c>
      <c r="K19" s="39">
        <f>[1]Data!L174</f>
        <v>856.52095314460996</v>
      </c>
      <c r="L19" s="39">
        <f>[1]Data!M174</f>
        <v>1104.1303042244854</v>
      </c>
      <c r="M19" s="39">
        <f>[1]Data!N174</f>
        <v>1473.169055614848</v>
      </c>
      <c r="N19" s="39">
        <f>[1]Data!O174</f>
        <v>2262.9629345692738</v>
      </c>
      <c r="O19" s="39">
        <f>[1]Data!P174</f>
        <v>1999.2202224840421</v>
      </c>
      <c r="P19" s="39">
        <f>[1]Data!Q174</f>
        <v>2330.4861027696384</v>
      </c>
      <c r="Q19" s="39">
        <f>[1]Data!R174</f>
        <v>2960.2536212846771</v>
      </c>
      <c r="R19" s="39">
        <f>[1]Data!S174</f>
        <v>3783.1795329991</v>
      </c>
      <c r="S19" s="39">
        <f>[1]Data!T174</f>
        <v>4069.1616825747037</v>
      </c>
      <c r="T19" s="39">
        <f>[1]Data!U174</f>
        <v>5418.4025162175931</v>
      </c>
      <c r="U19" s="39">
        <f>[1]Data!V174</f>
        <v>5911.3096916592694</v>
      </c>
      <c r="V19" s="39">
        <f>[1]Data!W174</f>
        <v>5762.9321029139064</v>
      </c>
      <c r="W19" s="40">
        <f>[1]Data!X174</f>
        <v>6505.458350777496</v>
      </c>
      <c r="X19" s="41">
        <f>[1]End!Z58</f>
        <v>7687.8959999999997</v>
      </c>
      <c r="Y19" s="42">
        <f>[1]End!AA58</f>
        <v>8874.8130000000001</v>
      </c>
      <c r="Z19" s="39">
        <f>[1]End!AB58</f>
        <v>10309.07</v>
      </c>
      <c r="AA19" s="39">
        <f>[1]End!AC58</f>
        <v>12107.88</v>
      </c>
      <c r="AB19" s="39">
        <f>[1]End!AD58</f>
        <v>14377.5</v>
      </c>
    </row>
    <row r="20" spans="1:28" ht="13.5" x14ac:dyDescent="0.25">
      <c r="A20" s="44" t="s">
        <v>14</v>
      </c>
      <c r="B20" s="38">
        <f>[1]Data!C175</f>
        <v>124.779175</v>
      </c>
      <c r="C20" s="38">
        <f>[1]Data!D175</f>
        <v>176.73306100000002</v>
      </c>
      <c r="D20" s="38">
        <f>[1]Data!E175</f>
        <v>239.69061400000001</v>
      </c>
      <c r="E20" s="38">
        <f>[1]Data!F175</f>
        <v>212.18498299999999</v>
      </c>
      <c r="F20" s="38">
        <f>[1]Data!G175</f>
        <v>243.99659499999999</v>
      </c>
      <c r="G20" s="38">
        <f>[1]Data!H175</f>
        <v>315.17911900000001</v>
      </c>
      <c r="H20" s="38">
        <f>[1]Data!I175</f>
        <v>348.85034200000001</v>
      </c>
      <c r="I20" s="38">
        <f>[1]Data!J175</f>
        <v>390.79106300000001</v>
      </c>
      <c r="J20" s="38">
        <f>[1]Data!K175</f>
        <v>441.53551400000003</v>
      </c>
      <c r="K20" s="39">
        <f>[1]Data!L175</f>
        <v>615.99254619999999</v>
      </c>
      <c r="L20" s="39">
        <f>[1]Data!M175</f>
        <v>736.28420750999999</v>
      </c>
      <c r="M20" s="39">
        <f>[1]Data!N175</f>
        <v>827.35721450999995</v>
      </c>
      <c r="N20" s="39">
        <f>[1]Data!O175</f>
        <v>1152.0703892299998</v>
      </c>
      <c r="O20" s="39">
        <f>[1]Data!P175</f>
        <v>1082.55368619</v>
      </c>
      <c r="P20" s="39">
        <f>[1]Data!Q175</f>
        <v>1229.4361007100001</v>
      </c>
      <c r="Q20" s="39">
        <f>[1]Data!R175</f>
        <v>1372.98874733</v>
      </c>
      <c r="R20" s="39">
        <f>[1]Data!S175</f>
        <v>1438.9916573999999</v>
      </c>
      <c r="S20" s="39">
        <f>[1]Data!T175</f>
        <v>1550.0279332099999</v>
      </c>
      <c r="T20" s="39">
        <f>[1]Data!U175</f>
        <v>1899.6252815</v>
      </c>
      <c r="U20" s="39">
        <f>[1]Data!V175</f>
        <v>1942.5816682799998</v>
      </c>
      <c r="V20" s="39">
        <f>[1]Data!W175</f>
        <v>1981.93583287</v>
      </c>
      <c r="W20" s="40">
        <f>[1]Data!X175</f>
        <v>2383.1971041600004</v>
      </c>
      <c r="X20" s="41">
        <f>[1]End!Z11</f>
        <v>2736.7310000000002</v>
      </c>
      <c r="Y20" s="42">
        <f>[1]End!AA11</f>
        <v>3074.848</v>
      </c>
      <c r="Z20" s="39">
        <f>[1]End!AB11</f>
        <v>3459.3229999999999</v>
      </c>
      <c r="AA20" s="39">
        <f>[1]End!AC11</f>
        <v>3915.8380000000002</v>
      </c>
      <c r="AB20" s="39">
        <f>[1]End!AD11</f>
        <v>4459.7640000000001</v>
      </c>
    </row>
    <row r="21" spans="1:28" ht="13.5" x14ac:dyDescent="0.25">
      <c r="A21" s="44" t="s">
        <v>15</v>
      </c>
      <c r="B21" s="38">
        <f>[1]Data!C176</f>
        <v>35.365652999999995</v>
      </c>
      <c r="C21" s="38">
        <f>[1]Data!D176</f>
        <v>44.017517999999995</v>
      </c>
      <c r="D21" s="38">
        <f>[1]Data!E176</f>
        <v>55.283045999999985</v>
      </c>
      <c r="E21" s="38">
        <f>[1]Data!F176</f>
        <v>47.680388999999991</v>
      </c>
      <c r="F21" s="38">
        <f>[1]Data!G176</f>
        <v>38.754129999999947</v>
      </c>
      <c r="G21" s="38">
        <f>[1]Data!H176</f>
        <v>65.033740999999964</v>
      </c>
      <c r="H21" s="38">
        <f>[1]Data!I176</f>
        <v>56.527110010000001</v>
      </c>
      <c r="I21" s="38">
        <f>[1]Data!J176</f>
        <v>74.304456000000016</v>
      </c>
      <c r="J21" s="38">
        <f>[1]Data!K176</f>
        <v>88.741713000000004</v>
      </c>
      <c r="K21" s="39">
        <f>[1]Data!L176</f>
        <v>240.52840694460997</v>
      </c>
      <c r="L21" s="39">
        <f>[1]Data!M176</f>
        <v>367.84609671448538</v>
      </c>
      <c r="M21" s="39">
        <f>[1]Data!N176</f>
        <v>645.8118411048481</v>
      </c>
      <c r="N21" s="39">
        <f>[1]Data!O176</f>
        <v>1110.892545339274</v>
      </c>
      <c r="O21" s="39">
        <f>[1]Data!P176</f>
        <v>916.66653629404209</v>
      </c>
      <c r="P21" s="39">
        <f>[1]Data!Q176</f>
        <v>1101.0500020596382</v>
      </c>
      <c r="Q21" s="39">
        <f>[1]Data!R176</f>
        <v>1587.2648739546771</v>
      </c>
      <c r="R21" s="39">
        <f>[1]Data!S176</f>
        <v>2344.1878755991002</v>
      </c>
      <c r="S21" s="39">
        <f>[1]Data!T176</f>
        <v>2519.1337493647038</v>
      </c>
      <c r="T21" s="39">
        <f>[1]Data!U176</f>
        <v>3518.7772347175933</v>
      </c>
      <c r="U21" s="39">
        <f>[1]Data!V176</f>
        <v>3968.7280233792699</v>
      </c>
      <c r="V21" s="39">
        <f>[1]Data!W176</f>
        <v>3780.9962700439064</v>
      </c>
      <c r="W21" s="40">
        <f>[1]Data!X176</f>
        <v>4122.261246617496</v>
      </c>
      <c r="X21" s="41">
        <f t="shared" ref="X21:AB21" si="5">X19-X20</f>
        <v>4951.1649999999991</v>
      </c>
      <c r="Y21" s="42">
        <f t="shared" si="5"/>
        <v>5799.9650000000001</v>
      </c>
      <c r="Z21" s="39">
        <f t="shared" si="5"/>
        <v>6849.7469999999994</v>
      </c>
      <c r="AA21" s="39">
        <f t="shared" si="5"/>
        <v>8192.0419999999995</v>
      </c>
      <c r="AB21" s="39">
        <f t="shared" si="5"/>
        <v>9917.7360000000008</v>
      </c>
    </row>
    <row r="22" spans="1:28" ht="13.5" x14ac:dyDescent="0.25">
      <c r="A22" s="43" t="s">
        <v>16</v>
      </c>
      <c r="B22" s="38">
        <f>B18-B19</f>
        <v>19.296150000000011</v>
      </c>
      <c r="C22" s="38">
        <f t="shared" ref="C22:AB22" si="6">C18-C19</f>
        <v>35.003703000000002</v>
      </c>
      <c r="D22" s="38">
        <f t="shared" si="6"/>
        <v>75.523388000000068</v>
      </c>
      <c r="E22" s="38">
        <f t="shared" si="6"/>
        <v>105.09754199999992</v>
      </c>
      <c r="F22" s="38">
        <f t="shared" si="6"/>
        <v>154.35221500000006</v>
      </c>
      <c r="G22" s="38">
        <f t="shared" si="6"/>
        <v>228.13953900000013</v>
      </c>
      <c r="H22" s="38">
        <f t="shared" si="6"/>
        <v>343.95337292000016</v>
      </c>
      <c r="I22" s="38">
        <f t="shared" si="6"/>
        <v>425.21272700000003</v>
      </c>
      <c r="J22" s="38">
        <f t="shared" si="6"/>
        <v>565.35045799999989</v>
      </c>
      <c r="K22" s="39">
        <f t="shared" si="6"/>
        <v>677.68693174848011</v>
      </c>
      <c r="L22" s="39">
        <f t="shared" si="6"/>
        <v>857.37434674240512</v>
      </c>
      <c r="M22" s="39">
        <f t="shared" si="6"/>
        <v>1326.6106085004783</v>
      </c>
      <c r="N22" s="39">
        <f t="shared" si="6"/>
        <v>1835.8942776992171</v>
      </c>
      <c r="O22" s="39">
        <f t="shared" si="6"/>
        <v>2422.478241895491</v>
      </c>
      <c r="P22" s="39">
        <f t="shared" si="6"/>
        <v>2433.1208090539717</v>
      </c>
      <c r="Q22" s="39">
        <f t="shared" si="6"/>
        <v>3238.7551847804707</v>
      </c>
      <c r="R22" s="39">
        <f t="shared" si="6"/>
        <v>3314.5977401747714</v>
      </c>
      <c r="S22" s="39">
        <f t="shared" si="6"/>
        <v>3834.5772888159859</v>
      </c>
      <c r="T22" s="39">
        <f t="shared" si="6"/>
        <v>4418.2160848047643</v>
      </c>
      <c r="U22" s="39">
        <f t="shared" si="6"/>
        <v>5278.5262146914611</v>
      </c>
      <c r="V22" s="39">
        <f t="shared" si="6"/>
        <v>7580.989164893168</v>
      </c>
      <c r="W22" s="40">
        <f t="shared" si="6"/>
        <v>9539.7416587348271</v>
      </c>
      <c r="X22" s="41">
        <f t="shared" si="6"/>
        <v>10871.925999999999</v>
      </c>
      <c r="Y22" s="42">
        <f t="shared" si="6"/>
        <v>12208.951000000003</v>
      </c>
      <c r="Z22" s="39">
        <f t="shared" si="6"/>
        <v>13806.294000000002</v>
      </c>
      <c r="AA22" s="39">
        <f t="shared" si="6"/>
        <v>15810.688</v>
      </c>
      <c r="AB22" s="39">
        <f t="shared" si="6"/>
        <v>18335.548999999999</v>
      </c>
    </row>
    <row r="23" spans="1:28" x14ac:dyDescent="0.2">
      <c r="A23" s="37"/>
      <c r="B23" s="45"/>
      <c r="C23" s="45"/>
      <c r="D23" s="45"/>
      <c r="E23" s="45"/>
      <c r="F23" s="45"/>
      <c r="G23" s="45"/>
      <c r="H23" s="45"/>
      <c r="I23" s="45"/>
      <c r="J23" s="45"/>
      <c r="K23" s="46"/>
      <c r="L23" s="46"/>
      <c r="M23" s="47"/>
      <c r="N23" s="47"/>
      <c r="O23" s="47"/>
      <c r="P23" s="39"/>
      <c r="Q23" s="39"/>
      <c r="R23" s="39"/>
      <c r="S23" s="46"/>
      <c r="T23" s="46"/>
      <c r="U23" s="46"/>
      <c r="V23" s="46"/>
      <c r="W23" s="48"/>
      <c r="X23" s="49"/>
      <c r="Y23" s="50"/>
      <c r="Z23" s="45"/>
      <c r="AA23" s="45"/>
      <c r="AB23" s="45"/>
    </row>
    <row r="24" spans="1:28" ht="13.5" x14ac:dyDescent="0.25">
      <c r="A24" s="51" t="s">
        <v>17</v>
      </c>
      <c r="B24" s="45"/>
      <c r="C24" s="45"/>
      <c r="D24" s="45"/>
      <c r="E24" s="45"/>
      <c r="F24" s="45"/>
      <c r="G24" s="45"/>
      <c r="H24" s="45"/>
      <c r="I24" s="45"/>
      <c r="J24" s="45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8"/>
      <c r="X24" s="49"/>
      <c r="Y24" s="50"/>
      <c r="Z24" s="45"/>
      <c r="AA24" s="45"/>
      <c r="AB24" s="45"/>
    </row>
    <row r="25" spans="1:28" ht="13.5" x14ac:dyDescent="0.25">
      <c r="A25" s="35" t="s">
        <v>18</v>
      </c>
      <c r="B25" s="52">
        <f>[1]NatAcc!B$23/B18</f>
        <v>13.915439092178824</v>
      </c>
      <c r="C25" s="52">
        <f>[1]NatAcc!C$23/C18</f>
        <v>15.125750296812328</v>
      </c>
      <c r="D25" s="52">
        <f>[1]NatAcc!D$23/D18</f>
        <v>12.294097265112393</v>
      </c>
      <c r="E25" s="52">
        <f>[1]NatAcc!E$23/E18</f>
        <v>13.760583690288637</v>
      </c>
      <c r="F25" s="52">
        <f>[1]NatAcc!F$23/F18</f>
        <v>12.968789337643265</v>
      </c>
      <c r="G25" s="52">
        <f>[1]NatAcc!G$23/G18</f>
        <v>9.9334807921730004</v>
      </c>
      <c r="H25" s="52">
        <f>[1]NatAcc!H$23/H18</f>
        <v>8.9066109223879693</v>
      </c>
      <c r="I25" s="52">
        <f>[1]NatAcc!I$23/I18</f>
        <v>8.3746567478520078</v>
      </c>
      <c r="J25" s="52">
        <f>[1]NatAcc!J$23/J18</f>
        <v>7.8166085967113599</v>
      </c>
      <c r="K25" s="53">
        <f>[1]NatAcc!K$23/K18</f>
        <v>6.4034969287002808</v>
      </c>
      <c r="L25" s="53">
        <f>[1]NatAcc!L$23/L18</f>
        <v>5.9245041467337165</v>
      </c>
      <c r="M25" s="53">
        <f>[1]NatAcc!M$23/M18</f>
        <v>4.9253565896488789</v>
      </c>
      <c r="N25" s="53">
        <f>[1]NatAcc!N$23/N18</f>
        <v>4.1459796986481043</v>
      </c>
      <c r="O25" s="53">
        <f>[1]NatAcc!O$23/O18</f>
        <v>4.3139197431243739</v>
      </c>
      <c r="P25" s="53">
        <f>[1]NatAcc!P$23/P18</f>
        <v>3.7757008351189603</v>
      </c>
      <c r="Q25" s="53">
        <f>[1]NatAcc!Q$23/Q18</f>
        <v>3.3462388742772569</v>
      </c>
      <c r="R25" s="53">
        <f>[1]NatAcc!R$23/R18</f>
        <v>3.4298042396276678</v>
      </c>
      <c r="S25" s="53">
        <f>[1]NatAcc!S$23/S18</f>
        <v>3.3107474320665196</v>
      </c>
      <c r="T25" s="53">
        <f>[1]NatAcc!T$23/T18</f>
        <v>2.7293275604143812</v>
      </c>
      <c r="U25" s="53">
        <f>[1]NatAcc!U$23/U18</f>
        <v>2.6050856818784136</v>
      </c>
      <c r="V25" s="53">
        <f>[1]NatAcc!V$23/V18</f>
        <v>2.3797769034563445</v>
      </c>
      <c r="W25" s="54">
        <f>[1]NatAcc!W$23/W18</f>
        <v>2.1207870374146918</v>
      </c>
      <c r="X25" s="55">
        <f>[1]NatAcc!X$23/X18</f>
        <v>2.021328976107637</v>
      </c>
      <c r="Y25" s="56">
        <f>[1]NatAcc!Y$23/Y18</f>
        <v>1.9245066013829411</v>
      </c>
      <c r="Z25" s="52">
        <f>[1]NatAcc!Z$23/Z18</f>
        <v>1.8197022445939441</v>
      </c>
      <c r="AA25" s="52">
        <f>[1]NatAcc!AA$23/AA18</f>
        <v>1.7080108836527719</v>
      </c>
      <c r="AB25" s="52">
        <f>[1]NatAcc!AB$23/AB18</f>
        <v>1.5914969894735278</v>
      </c>
    </row>
    <row r="26" spans="1:28" ht="13.5" x14ac:dyDescent="0.25">
      <c r="A26" s="35" t="s">
        <v>19</v>
      </c>
      <c r="B26" s="52">
        <f>[1]NatAcc!B$23/B19</f>
        <v>15.592136387945045</v>
      </c>
      <c r="C26" s="52">
        <f>[1]NatAcc!C$23/C19</f>
        <v>17.52419143993513</v>
      </c>
      <c r="D26" s="52">
        <f>[1]NatAcc!D$23/D19</f>
        <v>15.441808412822406</v>
      </c>
      <c r="E26" s="52">
        <f>[1]NatAcc!E$23/E19</f>
        <v>19.32578659209975</v>
      </c>
      <c r="F26" s="52">
        <f>[1]NatAcc!F$23/F19</f>
        <v>20.048386958953067</v>
      </c>
      <c r="G26" s="52">
        <f>[1]NatAcc!G$23/G19</f>
        <v>15.893878156406563</v>
      </c>
      <c r="H26" s="52">
        <f>[1]NatAcc!H$23/H19</f>
        <v>16.463663868603351</v>
      </c>
      <c r="I26" s="57">
        <f>[1]NatAcc!I$23/I19</f>
        <v>16.031171351775988</v>
      </c>
      <c r="J26" s="57">
        <f>[1]NatAcc!J$23/J19</f>
        <v>16.150217933771394</v>
      </c>
      <c r="K26" s="47">
        <f>[1]NatAcc!K$23/K19</f>
        <v>11.4700001708446</v>
      </c>
      <c r="L26" s="47">
        <f>[1]NatAcc!L$23/L19</f>
        <v>10.524973722782734</v>
      </c>
      <c r="M26" s="47">
        <f>[1]NatAcc!M$23/M19</f>
        <v>9.3607133313426338</v>
      </c>
      <c r="N26" s="47">
        <f>[1]NatAcc!N$23/N19</f>
        <v>7.5095259096486604</v>
      </c>
      <c r="O26" s="47">
        <f>[1]NatAcc!O$23/O19</f>
        <v>9.5411461374320172</v>
      </c>
      <c r="P26" s="47">
        <f>[1]NatAcc!P$23/P19</f>
        <v>7.7176836943055198</v>
      </c>
      <c r="Q26" s="47">
        <f>[1]NatAcc!Q$23/Q19</f>
        <v>7.0072929223679594</v>
      </c>
      <c r="R26" s="53">
        <f>[1]NatAcc!R$23/R19</f>
        <v>6.4347954864743242</v>
      </c>
      <c r="S26" s="53">
        <f>[1]NatAcc!S$23/S19</f>
        <v>6.4306325342911483</v>
      </c>
      <c r="T26" s="53">
        <f>[1]NatAcc!T$23/T19</f>
        <v>4.9548467779385872</v>
      </c>
      <c r="U26" s="53">
        <f>[1]NatAcc!U$23/U19</f>
        <v>4.9313067361931573</v>
      </c>
      <c r="V26" s="53">
        <f>[1]NatAcc!V$23/V19</f>
        <v>5.5103122972090279</v>
      </c>
      <c r="W26" s="54">
        <f>[1]NatAcc!W$23/W19</f>
        <v>5.2307539850490228</v>
      </c>
      <c r="X26" s="55">
        <f>[1]NatAcc!X$23/X19</f>
        <v>4.8798144511840427</v>
      </c>
      <c r="Y26" s="56">
        <f>[1]NatAcc!Y$23/Y19</f>
        <v>4.57202230627282</v>
      </c>
      <c r="Z26" s="52">
        <f>[1]NatAcc!Z$23/Z19</f>
        <v>4.2567158822279803</v>
      </c>
      <c r="AA26" s="52">
        <f>[1]NatAcc!AA$23/AA19</f>
        <v>3.9383622896824222</v>
      </c>
      <c r="AB26" s="52">
        <f>[1]NatAcc!AB$23/AB19</f>
        <v>3.621124604416623</v>
      </c>
    </row>
    <row r="27" spans="1:28" ht="13.5" x14ac:dyDescent="0.25">
      <c r="A27" s="35" t="s">
        <v>20</v>
      </c>
      <c r="B27" s="58">
        <f>B22/(B22+B21)</f>
        <v>0.3530097607647521</v>
      </c>
      <c r="C27" s="58">
        <f>C22/(C22+C21)</f>
        <v>0.44296585850021225</v>
      </c>
      <c r="D27" s="58">
        <f t="shared" ref="D27:AB27" si="7">D22/(D22+D21)</f>
        <v>0.57736753224233628</v>
      </c>
      <c r="E27" s="58">
        <f t="shared" si="7"/>
        <v>0.68791049408831162</v>
      </c>
      <c r="F27" s="58">
        <f t="shared" si="7"/>
        <v>0.79931198014234106</v>
      </c>
      <c r="G27" s="58">
        <f t="shared" si="7"/>
        <v>0.77817302791031995</v>
      </c>
      <c r="H27" s="58">
        <f t="shared" si="7"/>
        <v>0.8588517732588723</v>
      </c>
      <c r="I27" s="58">
        <f t="shared" si="7"/>
        <v>0.85124744747769765</v>
      </c>
      <c r="J27" s="58">
        <f t="shared" si="7"/>
        <v>0.86432842811078381</v>
      </c>
      <c r="K27" s="59">
        <f t="shared" si="7"/>
        <v>0.73804793188604567</v>
      </c>
      <c r="L27" s="59">
        <f t="shared" si="7"/>
        <v>0.69977149934208716</v>
      </c>
      <c r="M27" s="59">
        <f t="shared" si="7"/>
        <v>0.6725793497057021</v>
      </c>
      <c r="N27" s="59">
        <f t="shared" si="7"/>
        <v>0.62301563972862806</v>
      </c>
      <c r="O27" s="59">
        <f t="shared" si="7"/>
        <v>0.72547864882005686</v>
      </c>
      <c r="P27" s="59">
        <f t="shared" si="7"/>
        <v>0.68845591769439696</v>
      </c>
      <c r="Q27" s="59">
        <f t="shared" si="7"/>
        <v>0.67110271929315524</v>
      </c>
      <c r="R27" s="59">
        <f t="shared" si="7"/>
        <v>0.58574364982750471</v>
      </c>
      <c r="S27" s="59">
        <f t="shared" si="7"/>
        <v>0.60351773408851339</v>
      </c>
      <c r="T27" s="59">
        <f t="shared" si="7"/>
        <v>0.55666118225618577</v>
      </c>
      <c r="U27" s="59">
        <f t="shared" si="7"/>
        <v>0.57082092465457379</v>
      </c>
      <c r="V27" s="59">
        <f t="shared" si="7"/>
        <v>0.66722398196201815</v>
      </c>
      <c r="W27" s="60">
        <f t="shared" si="7"/>
        <v>0.69826816205678521</v>
      </c>
      <c r="X27" s="61">
        <f t="shared" si="7"/>
        <v>0.68709242713702401</v>
      </c>
      <c r="Y27" s="62">
        <f t="shared" si="7"/>
        <v>0.67793924964723029</v>
      </c>
      <c r="Z27" s="58">
        <f t="shared" si="7"/>
        <v>0.66839013342392184</v>
      </c>
      <c r="AA27" s="58">
        <f t="shared" si="7"/>
        <v>0.65870373911634217</v>
      </c>
      <c r="AB27" s="58">
        <f t="shared" si="7"/>
        <v>0.64897051794154204</v>
      </c>
    </row>
    <row r="28" spans="1:28" ht="13.5" x14ac:dyDescent="0.25">
      <c r="A28" s="63" t="s">
        <v>21</v>
      </c>
      <c r="B28" s="52">
        <f>B18/[1]NatBank!B$22</f>
        <v>1.1666128558800768</v>
      </c>
      <c r="C28" s="52">
        <f>C18/[1]NatBank!C$22</f>
        <v>1.2239409835923731</v>
      </c>
      <c r="D28" s="52">
        <f>D18/[1]NatBank!D$22</f>
        <v>1.3372145467681271</v>
      </c>
      <c r="E28" s="52">
        <f>E18/[1]NatBank!E$22</f>
        <v>1.393317592080402</v>
      </c>
      <c r="F28" s="52">
        <f>F18/[1]NatBank!F$22</f>
        <v>1.4155762740998663</v>
      </c>
      <c r="G28" s="52">
        <f>G18/[1]NatBank!G$22</f>
        <v>1.5528059423273992</v>
      </c>
      <c r="H28" s="52">
        <f>H18/[1]NatBank!H$22</f>
        <v>1.736885037763527</v>
      </c>
      <c r="I28" s="52">
        <f>I18/[1]NatBank!I$22</f>
        <v>1.7242776843407273</v>
      </c>
      <c r="J28" s="52">
        <f>J18/[1]NatBank!J$22</f>
        <v>1.857182782948454</v>
      </c>
      <c r="K28" s="53">
        <f>K18/[1]NatBank!K$22</f>
        <v>1.7702561133693815</v>
      </c>
      <c r="L28" s="53">
        <f>L18/[1]NatBank!L$22</f>
        <v>1.9471579000429529</v>
      </c>
      <c r="M28" s="53">
        <f>M18/[1]NatBank!M$22</f>
        <v>2.2009141451558221</v>
      </c>
      <c r="N28" s="53">
        <f>N18/[1]NatBank!N$22</f>
        <v>2.2850109373377787</v>
      </c>
      <c r="O28" s="53">
        <f>O18/[1]NatBank!O$22</f>
        <v>2.6927411241792534</v>
      </c>
      <c r="P28" s="53">
        <f>P18/[1]NatBank!P$22</f>
        <v>2.5406427186406941</v>
      </c>
      <c r="Q28" s="53">
        <f>Q18/[1]NatBank!Q$22</f>
        <v>2.9786762597796947</v>
      </c>
      <c r="R28" s="53">
        <f>R18/[1]NatBank!R$22</f>
        <v>2.4466050253979827</v>
      </c>
      <c r="S28" s="53">
        <f>S18/[1]NatBank!S$22</f>
        <v>2.427950052865318</v>
      </c>
      <c r="T28" s="53">
        <f>T18/[1]NatBank!T$22</f>
        <v>2.4658844701382936</v>
      </c>
      <c r="U28" s="53">
        <f>U18/[1]NatBank!U$22</f>
        <v>2.4860722602897094</v>
      </c>
      <c r="V28" s="53">
        <f>V18/[1]NatBank!V$22</f>
        <v>2.6967451065799621</v>
      </c>
      <c r="W28" s="54">
        <f>W18/[1]NatBank!W$22</f>
        <v>2.5337718309334711</v>
      </c>
      <c r="X28" s="55">
        <f>X18/[1]NatBank!X$22</f>
        <v>2.5046468287512611</v>
      </c>
      <c r="Y28" s="56">
        <f>Y18/[1]NatBank!Y$22</f>
        <v>2.5031075352573779</v>
      </c>
      <c r="Z28" s="52">
        <f>Z18/[1]NatBank!Z$22</f>
        <v>2.5119578375517562</v>
      </c>
      <c r="AA28" s="52">
        <f>AA18/[1]NatBank!AA$22</f>
        <v>2.5195768444428706</v>
      </c>
      <c r="AB28" s="52">
        <f>AB18/[1]NatBank!AB$22</f>
        <v>2.5243716877469038</v>
      </c>
    </row>
    <row r="29" spans="1:28" ht="13.5" x14ac:dyDescent="0.25">
      <c r="A29" s="63" t="s">
        <v>22</v>
      </c>
      <c r="B29" s="52">
        <f>B19/[1]NatBank!B$22</f>
        <v>1.0411613736718692</v>
      </c>
      <c r="C29" s="52">
        <f>C19/[1]NatBank!C$22</f>
        <v>1.0564268120048363</v>
      </c>
      <c r="D29" s="52">
        <f>D19/[1]NatBank!D$22</f>
        <v>1.0646321507680017</v>
      </c>
      <c r="E29" s="52">
        <f>E19/[1]NatBank!E$22</f>
        <v>0.99208708745710528</v>
      </c>
      <c r="F29" s="52">
        <f>F19/[1]NatBank!F$22</f>
        <v>0.91570012728474404</v>
      </c>
      <c r="G29" s="52">
        <f>G19/[1]NatBank!G$22</f>
        <v>0.97048485273959662</v>
      </c>
      <c r="H29" s="52">
        <f>H19/[1]NatBank!H$22</f>
        <v>0.93963041105194778</v>
      </c>
      <c r="I29" s="52">
        <f>I19/[1]NatBank!I$22</f>
        <v>0.9007597403501626</v>
      </c>
      <c r="J29" s="52">
        <f>J19/[1]NatBank!J$22</f>
        <v>0.89886532592871571</v>
      </c>
      <c r="K29" s="53">
        <f>K19/[1]NatBank!K$22</f>
        <v>0.9883024774304785</v>
      </c>
      <c r="L29" s="53">
        <f>L19/[1]NatBank!L$22</f>
        <v>1.0960545229845726</v>
      </c>
      <c r="M29" s="53">
        <f>M19/[1]NatBank!M$22</f>
        <v>1.1580620626205846</v>
      </c>
      <c r="N29" s="53">
        <f>N19/[1]NatBank!N$22</f>
        <v>1.2615455451347577</v>
      </c>
      <c r="O29" s="53">
        <f>O19/[1]NatBank!O$22</f>
        <v>1.2174920005833074</v>
      </c>
      <c r="P29" s="53">
        <f>P19/[1]NatBank!P$22</f>
        <v>1.2429515401866673</v>
      </c>
      <c r="Q29" s="53">
        <f>Q19/[1]NatBank!Q$22</f>
        <v>1.4224269492923303</v>
      </c>
      <c r="R29" s="53">
        <f>R19/[1]NatBank!R$22</f>
        <v>1.3040626242811737</v>
      </c>
      <c r="S29" s="53">
        <f>S19/[1]NatBank!S$22</f>
        <v>1.2500060234892103</v>
      </c>
      <c r="T29" s="53">
        <f>T19/[1]NatBank!T$22</f>
        <v>1.3583076827143161</v>
      </c>
      <c r="U29" s="53">
        <f>U19/[1]NatBank!U$22</f>
        <v>1.3133296296217556</v>
      </c>
      <c r="V29" s="53">
        <f>V19/[1]NatBank!V$22</f>
        <v>1.1646620686813798</v>
      </c>
      <c r="W29" s="54">
        <f>W19/[1]NatBank!W$22</f>
        <v>1.0273070517499849</v>
      </c>
      <c r="X29" s="55">
        <f>X19/[1]NatBank!X$22</f>
        <v>1.0374810887825059</v>
      </c>
      <c r="Y29" s="56">
        <f>Y19/[1]NatBank!Y$22</f>
        <v>1.0536359302020331</v>
      </c>
      <c r="Z29" s="52">
        <f>Z19/[1]NatBank!Z$22</f>
        <v>1.0738361313712568</v>
      </c>
      <c r="AA29" s="52">
        <f>AA19/[1]NatBank!AA$22</f>
        <v>1.0927041130223061</v>
      </c>
      <c r="AB29" s="52">
        <f>AB19/[1]NatBank!AB$22</f>
        <v>1.1094702282438151</v>
      </c>
    </row>
    <row r="30" spans="1:28" ht="13.5" x14ac:dyDescent="0.25">
      <c r="A30" s="64" t="s">
        <v>23</v>
      </c>
      <c r="B30" s="58">
        <f>B16/[1]NatAcc!B23</f>
        <v>6.1017373247897473E-2</v>
      </c>
      <c r="C30" s="58">
        <f>C16/[1]NatAcc!C23</f>
        <v>3.3291006263399467E-2</v>
      </c>
      <c r="D30" s="58">
        <f>D16/[1]NatAcc!D23</f>
        <v>4.6917440825090383E-2</v>
      </c>
      <c r="E30" s="58">
        <f>E16/[1]NatAcc!E23</f>
        <v>6.125953888904704E-2</v>
      </c>
      <c r="F30" s="58">
        <f>F16/[1]NatAcc!F23</f>
        <v>7.5937874772203109E-2</v>
      </c>
      <c r="G30" s="58">
        <f>G16/[1]NatAcc!G23</f>
        <v>8.8303067379552402E-2</v>
      </c>
      <c r="H30" s="58">
        <f>H16/[1]NatAcc!H23</f>
        <v>9.0138706080291328E-2</v>
      </c>
      <c r="I30" s="58">
        <f>I16/[1]NatAcc!I23</f>
        <v>9.6193493904074001E-2</v>
      </c>
      <c r="J30" s="58">
        <f>J16/[1]NatAcc!J23</f>
        <v>0.10412360063745728</v>
      </c>
      <c r="K30" s="59">
        <f>K16/[1]NatAcc!K23</f>
        <v>0.1110152724349425</v>
      </c>
      <c r="L30" s="59">
        <f>L16/[1]NatAcc!L23</f>
        <v>0.15921432364101656</v>
      </c>
      <c r="M30" s="59">
        <f>M16/[1]NatAcc!M23</f>
        <v>0.20559339065633211</v>
      </c>
      <c r="N30" s="59">
        <f>N16/[1]NatAcc!N23</f>
        <v>0.28701877229847567</v>
      </c>
      <c r="O30" s="59">
        <f>O16/[1]NatAcc!O23</f>
        <v>0.33442491581978417</v>
      </c>
      <c r="P30" s="59">
        <f>P16/[1]NatAcc!P23</f>
        <v>0.31128870526958219</v>
      </c>
      <c r="Q30" s="59">
        <f>Q16/[1]NatAcc!Q23</f>
        <v>0.32062137596742846</v>
      </c>
      <c r="R30" s="59">
        <f>R16/[1]NatAcc!R23</f>
        <v>0.32950966312188018</v>
      </c>
      <c r="S30" s="59">
        <f>S16/[1]NatAcc!S23</f>
        <v>0.34721456187267002</v>
      </c>
      <c r="T30" s="59">
        <f>T16/[1]NatAcc!T23</f>
        <v>0.4008349407091541</v>
      </c>
      <c r="U30" s="59">
        <f>U16/[1]NatAcc!U23</f>
        <v>0.45486889258476665</v>
      </c>
      <c r="V30" s="59">
        <f>V16/[1]NatAcc!V23</f>
        <v>0.49857721210416139</v>
      </c>
      <c r="W30" s="60">
        <f>W16/[1]NatAcc!W23</f>
        <v>0.5689500340174003</v>
      </c>
      <c r="X30" s="61">
        <f>X16/[1]NatAcc!X23</f>
        <v>0.59440435109685064</v>
      </c>
      <c r="Y30" s="62">
        <f>Y16/[1]NatAcc!Y23</f>
        <v>0.61256496876725386</v>
      </c>
      <c r="Z30" s="58">
        <f>Z16/[1]NatAcc!Z23</f>
        <v>0.63400697795322092</v>
      </c>
      <c r="AA30" s="58">
        <f>AA16/[1]NatAcc!AA23</f>
        <v>0.66804287232156512</v>
      </c>
      <c r="AB30" s="58">
        <f>AB16/[1]NatAcc!AB23</f>
        <v>0.70921516795924544</v>
      </c>
    </row>
    <row r="31" spans="1:28" x14ac:dyDescent="0.2">
      <c r="A31" s="37"/>
      <c r="B31" s="45"/>
      <c r="C31" s="45"/>
      <c r="D31" s="45"/>
      <c r="E31" s="45"/>
      <c r="F31" s="45"/>
      <c r="G31" s="45"/>
      <c r="H31" s="45"/>
      <c r="I31" s="45"/>
      <c r="J31" s="45"/>
      <c r="K31" s="46"/>
      <c r="L31" s="46"/>
      <c r="M31" s="65"/>
      <c r="N31" s="65"/>
      <c r="O31" s="65"/>
      <c r="P31" s="66"/>
      <c r="Q31" s="66"/>
      <c r="R31" s="66"/>
      <c r="S31" s="66"/>
      <c r="T31" s="66"/>
      <c r="U31" s="66"/>
      <c r="V31" s="66"/>
      <c r="W31" s="67"/>
      <c r="X31" s="68"/>
      <c r="Y31" s="69"/>
      <c r="Z31" s="70"/>
      <c r="AA31" s="70"/>
      <c r="AB31" s="70"/>
    </row>
    <row r="32" spans="1:28" x14ac:dyDescent="0.2">
      <c r="A32" s="37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1:28" x14ac:dyDescent="0.2">
      <c r="A33" s="37"/>
      <c r="B33" s="45"/>
      <c r="C33" s="45"/>
      <c r="D33" s="45"/>
      <c r="E33" s="45"/>
      <c r="F33" s="45"/>
      <c r="G33" s="45"/>
      <c r="H33" s="45"/>
      <c r="I33" s="45"/>
      <c r="J33" s="45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5"/>
      <c r="X33" s="45"/>
      <c r="Y33" s="45"/>
      <c r="Z33" s="45"/>
      <c r="AA33" s="45"/>
      <c r="AB33" s="45"/>
    </row>
    <row r="34" spans="1:28" ht="13.5" x14ac:dyDescent="0.25">
      <c r="A34" s="35" t="s">
        <v>24</v>
      </c>
      <c r="B34" s="45"/>
      <c r="C34" s="45"/>
      <c r="D34" s="45"/>
      <c r="E34" s="45"/>
      <c r="F34" s="45"/>
      <c r="G34" s="45"/>
      <c r="H34" s="45"/>
      <c r="I34" s="45"/>
      <c r="J34" s="45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8"/>
      <c r="X34" s="49"/>
      <c r="Y34" s="50"/>
      <c r="Z34" s="45"/>
      <c r="AA34" s="45"/>
      <c r="AB34" s="45"/>
    </row>
    <row r="35" spans="1:28" x14ac:dyDescent="0.2">
      <c r="A35" s="37"/>
      <c r="B35" s="45"/>
      <c r="C35" s="45"/>
      <c r="D35" s="45"/>
      <c r="E35" s="45"/>
      <c r="F35" s="45"/>
      <c r="G35" s="45"/>
      <c r="H35" s="45"/>
      <c r="I35" s="45"/>
      <c r="J35" s="45"/>
      <c r="K35" s="46"/>
      <c r="L35" s="46"/>
      <c r="M35" s="47"/>
      <c r="N35" s="47"/>
      <c r="O35" s="47"/>
      <c r="P35" s="46"/>
      <c r="Q35" s="46"/>
      <c r="R35" s="46"/>
      <c r="S35" s="46"/>
      <c r="T35" s="46"/>
      <c r="U35" s="46"/>
      <c r="V35" s="46"/>
      <c r="W35" s="48"/>
      <c r="X35" s="49"/>
      <c r="Y35" s="50"/>
      <c r="Z35" s="45"/>
      <c r="AA35" s="45"/>
      <c r="AB35" s="45"/>
    </row>
    <row r="36" spans="1:28" ht="13.5" x14ac:dyDescent="0.25">
      <c r="A36" s="35" t="s">
        <v>5</v>
      </c>
      <c r="B36" s="45"/>
      <c r="C36" s="58">
        <f t="shared" ref="C36:AB36" si="8">(C11-B11)/ABS(B11)</f>
        <v>-0.89688226682405514</v>
      </c>
      <c r="D36" s="58">
        <f t="shared" si="8"/>
        <v>-20.216988262732222</v>
      </c>
      <c r="E36" s="58">
        <f t="shared" si="8"/>
        <v>-3.0464217113310981</v>
      </c>
      <c r="F36" s="58">
        <f t="shared" si="8"/>
        <v>-0.16823408737817663</v>
      </c>
      <c r="G36" s="58">
        <f t="shared" si="8"/>
        <v>3.2968867313899912E-2</v>
      </c>
      <c r="H36" s="58">
        <f t="shared" si="8"/>
        <v>0.28832401114560058</v>
      </c>
      <c r="I36" s="58">
        <f t="shared" si="8"/>
        <v>8.6906845227923302E-2</v>
      </c>
      <c r="J36" s="58">
        <f t="shared" si="8"/>
        <v>7.8991351242261337E-2</v>
      </c>
      <c r="K36" s="59">
        <f t="shared" si="8"/>
        <v>1.6000133234716751</v>
      </c>
      <c r="L36" s="59">
        <f t="shared" si="8"/>
        <v>-0.5684383428405464</v>
      </c>
      <c r="M36" s="59">
        <f t="shared" si="8"/>
        <v>6.6064205434622369</v>
      </c>
      <c r="N36" s="59">
        <f t="shared" si="8"/>
        <v>-0.26710474239543536</v>
      </c>
      <c r="O36" s="59">
        <f t="shared" si="8"/>
        <v>-1.4580113543965683</v>
      </c>
      <c r="P36" s="59">
        <f t="shared" si="8"/>
        <v>4.0250214926913523</v>
      </c>
      <c r="Q36" s="59">
        <f t="shared" si="8"/>
        <v>1.3089330755504784</v>
      </c>
      <c r="R36" s="59">
        <f t="shared" si="8"/>
        <v>-0.38951902523752557</v>
      </c>
      <c r="S36" s="59">
        <f t="shared" si="8"/>
        <v>0.24436405148088228</v>
      </c>
      <c r="T36" s="59">
        <f t="shared" si="8"/>
        <v>0.30266743820408304</v>
      </c>
      <c r="U36" s="59">
        <f t="shared" si="8"/>
        <v>-0.27752022807138366</v>
      </c>
      <c r="V36" s="59">
        <f t="shared" si="8"/>
        <v>0.4233272653944461</v>
      </c>
      <c r="W36" s="60">
        <f t="shared" si="8"/>
        <v>0.63126556057303651</v>
      </c>
      <c r="X36" s="61">
        <f t="shared" si="8"/>
        <v>-6.4865301545137158E-2</v>
      </c>
      <c r="Y36" s="62">
        <f t="shared" si="8"/>
        <v>0.18780362335529546</v>
      </c>
      <c r="Z36" s="58">
        <f t="shared" si="8"/>
        <v>0.17537827308145379</v>
      </c>
      <c r="AA36" s="58">
        <f t="shared" si="8"/>
        <v>0.10723329466223142</v>
      </c>
      <c r="AB36" s="58">
        <f t="shared" si="8"/>
        <v>4.4215472978852532E-2</v>
      </c>
    </row>
    <row r="37" spans="1:28" ht="13.5" x14ac:dyDescent="0.25">
      <c r="A37" s="43" t="s">
        <v>6</v>
      </c>
      <c r="B37" s="45"/>
      <c r="C37" s="58">
        <f t="shared" ref="C37:AB39" si="9">(C12-B12)/B12</f>
        <v>4.9116940546805772E-2</v>
      </c>
      <c r="D37" s="58">
        <f t="shared" si="9"/>
        <v>0.11610315326836376</v>
      </c>
      <c r="E37" s="58">
        <f t="shared" si="9"/>
        <v>3.6433926032904983E-2</v>
      </c>
      <c r="F37" s="58">
        <f t="shared" si="9"/>
        <v>0.11733679498007663</v>
      </c>
      <c r="G37" s="58">
        <f t="shared" si="9"/>
        <v>-0.10201067801522309</v>
      </c>
      <c r="H37" s="58">
        <f t="shared" si="9"/>
        <v>0.62310579672661703</v>
      </c>
      <c r="I37" s="58">
        <f t="shared" si="9"/>
        <v>0.24981476459948959</v>
      </c>
      <c r="J37" s="58">
        <f t="shared" si="9"/>
        <v>1.4678090027401796E-2</v>
      </c>
      <c r="K37" s="59">
        <f t="shared" si="9"/>
        <v>0.53732570160720028</v>
      </c>
      <c r="L37" s="59">
        <f t="shared" si="9"/>
        <v>0.14097246369994362</v>
      </c>
      <c r="M37" s="59">
        <f t="shared" si="9"/>
        <v>0.74416574599561292</v>
      </c>
      <c r="N37" s="59">
        <f t="shared" si="9"/>
        <v>0.49251316100528642</v>
      </c>
      <c r="O37" s="59">
        <f t="shared" si="9"/>
        <v>0.24799366431077796</v>
      </c>
      <c r="P37" s="59">
        <f t="shared" si="9"/>
        <v>0.23557976642102157</v>
      </c>
      <c r="Q37" s="59">
        <f t="shared" si="9"/>
        <v>0.22184927565654747</v>
      </c>
      <c r="R37" s="59">
        <f t="shared" si="9"/>
        <v>1.0171288011985608E-2</v>
      </c>
      <c r="S37" s="59">
        <f t="shared" si="9"/>
        <v>7.0671541596103934E-2</v>
      </c>
      <c r="T37" s="59">
        <f t="shared" si="9"/>
        <v>8.569638681843518E-2</v>
      </c>
      <c r="U37" s="59">
        <f t="shared" si="9"/>
        <v>9.9170065166346525E-3</v>
      </c>
      <c r="V37" s="59">
        <f t="shared" si="9"/>
        <v>0.37503921612697955</v>
      </c>
      <c r="W37" s="60">
        <f t="shared" si="9"/>
        <v>0.16689467456345966</v>
      </c>
      <c r="X37" s="61">
        <f t="shared" si="9"/>
        <v>8.5611010350191391E-2</v>
      </c>
      <c r="Y37" s="62">
        <f t="shared" si="9"/>
        <v>0.10029752135015298</v>
      </c>
      <c r="Z37" s="58">
        <f t="shared" si="9"/>
        <v>0.10029691998787699</v>
      </c>
      <c r="AA37" s="58">
        <f t="shared" si="9"/>
        <v>0.10029732763784127</v>
      </c>
      <c r="AB37" s="58">
        <f t="shared" si="9"/>
        <v>0.10029741027493171</v>
      </c>
    </row>
    <row r="38" spans="1:28" ht="13.5" x14ac:dyDescent="0.25">
      <c r="A38" s="43" t="s">
        <v>7</v>
      </c>
      <c r="B38" s="45"/>
      <c r="C38" s="58">
        <f t="shared" si="9"/>
        <v>0.26379817738465683</v>
      </c>
      <c r="D38" s="58">
        <f t="shared" si="9"/>
        <v>0.49260088330347729</v>
      </c>
      <c r="E38" s="58">
        <f t="shared" si="9"/>
        <v>0.75400564301547301</v>
      </c>
      <c r="F38" s="58">
        <f t="shared" si="9"/>
        <v>0.14532889073546099</v>
      </c>
      <c r="G38" s="58">
        <f t="shared" si="9"/>
        <v>-6.3280225915777699E-2</v>
      </c>
      <c r="H38" s="58">
        <f t="shared" si="9"/>
        <v>9.5275408927667393E-2</v>
      </c>
      <c r="I38" s="58">
        <f t="shared" si="9"/>
        <v>0.12310761327319367</v>
      </c>
      <c r="J38" s="58">
        <f t="shared" si="9"/>
        <v>-1.3978320057816148E-2</v>
      </c>
      <c r="K38" s="59">
        <f t="shared" si="9"/>
        <v>-7.3439821500299499E-2</v>
      </c>
      <c r="L38" s="59">
        <f t="shared" si="9"/>
        <v>0.27224871329881351</v>
      </c>
      <c r="M38" s="59">
        <f t="shared" si="9"/>
        <v>0.37618602685304531</v>
      </c>
      <c r="N38" s="59">
        <f t="shared" si="9"/>
        <v>0.75605985581724044</v>
      </c>
      <c r="O38" s="59">
        <f t="shared" si="9"/>
        <v>0.49502115282864778</v>
      </c>
      <c r="P38" s="59">
        <f t="shared" si="9"/>
        <v>4.6578472653115106E-2</v>
      </c>
      <c r="Q38" s="59">
        <f t="shared" si="9"/>
        <v>8.2465066043733742E-2</v>
      </c>
      <c r="R38" s="59">
        <f t="shared" si="9"/>
        <v>0.11948424226713408</v>
      </c>
      <c r="S38" s="59">
        <f t="shared" si="9"/>
        <v>4.4766562359683661E-2</v>
      </c>
      <c r="T38" s="59">
        <f t="shared" si="9"/>
        <v>4.7154573563665793E-2</v>
      </c>
      <c r="U38" s="59">
        <f t="shared" si="9"/>
        <v>7.3434907640165484E-2</v>
      </c>
      <c r="V38" s="59">
        <f t="shared" si="9"/>
        <v>0.36785725992850471</v>
      </c>
      <c r="W38" s="60">
        <f t="shared" si="9"/>
        <v>9.5027253022086255E-2</v>
      </c>
      <c r="X38" s="61">
        <f t="shared" si="9"/>
        <v>0.12030345928016618</v>
      </c>
      <c r="Y38" s="62">
        <f t="shared" si="9"/>
        <v>8.345746064515272E-2</v>
      </c>
      <c r="Z38" s="58">
        <f t="shared" si="9"/>
        <v>8.4456372554641779E-2</v>
      </c>
      <c r="AA38" s="58">
        <f t="shared" si="9"/>
        <v>9.8711300227739066E-2</v>
      </c>
      <c r="AB38" s="58">
        <f t="shared" si="9"/>
        <v>0.11322097201020676</v>
      </c>
    </row>
    <row r="39" spans="1:28" ht="13.5" x14ac:dyDescent="0.25">
      <c r="A39" s="35" t="s">
        <v>8</v>
      </c>
      <c r="B39" s="45"/>
      <c r="C39" s="58">
        <f t="shared" si="9"/>
        <v>0.90561897955527793</v>
      </c>
      <c r="D39" s="58">
        <f t="shared" si="9"/>
        <v>0.85490509264950731</v>
      </c>
      <c r="E39" s="58">
        <f t="shared" si="9"/>
        <v>0.60855911673034435</v>
      </c>
      <c r="F39" s="58">
        <f t="shared" si="9"/>
        <v>0.1825860332138115</v>
      </c>
      <c r="G39" s="58">
        <f t="shared" si="9"/>
        <v>0.1768088704204781</v>
      </c>
      <c r="H39" s="58">
        <f t="shared" si="9"/>
        <v>1.5446053625890403E-2</v>
      </c>
      <c r="I39" s="58">
        <f t="shared" si="9"/>
        <v>0.10796738285175907</v>
      </c>
      <c r="J39" s="58">
        <f t="shared" si="9"/>
        <v>0.1562439759911689</v>
      </c>
      <c r="K39" s="59">
        <f t="shared" si="9"/>
        <v>1.7553891033384728E-2</v>
      </c>
      <c r="L39" s="59">
        <f t="shared" si="9"/>
        <v>0.3740727077818522</v>
      </c>
      <c r="M39" s="59">
        <f t="shared" si="9"/>
        <v>0.20839963859389549</v>
      </c>
      <c r="N39" s="59">
        <f t="shared" si="9"/>
        <v>0.62707056083995882</v>
      </c>
      <c r="O39" s="59">
        <f t="shared" si="9"/>
        <v>0.23317012891271352</v>
      </c>
      <c r="P39" s="59">
        <f t="shared" si="9"/>
        <v>-7.5762670698438728E-2</v>
      </c>
      <c r="Q39" s="59">
        <f t="shared" si="9"/>
        <v>0.17825897617646497</v>
      </c>
      <c r="R39" s="59">
        <f t="shared" si="9"/>
        <v>0.27291673658122406</v>
      </c>
      <c r="S39" s="59">
        <f t="shared" si="9"/>
        <v>9.8535563158479791E-2</v>
      </c>
      <c r="T39" s="59">
        <f t="shared" si="9"/>
        <v>0.23699613536025751</v>
      </c>
      <c r="U39" s="59">
        <f t="shared" si="9"/>
        <v>0.19440703597227021</v>
      </c>
      <c r="V39" s="59">
        <f t="shared" si="9"/>
        <v>0.17338551009208841</v>
      </c>
      <c r="W39" s="60">
        <f t="shared" si="9"/>
        <v>0.15935101075380467</v>
      </c>
      <c r="X39" s="61">
        <f t="shared" si="9"/>
        <v>0.18804568248600731</v>
      </c>
      <c r="Y39" s="62">
        <f t="shared" si="9"/>
        <v>0.13022414721993333</v>
      </c>
      <c r="Z39" s="58">
        <f t="shared" si="9"/>
        <v>0.14009424696408698</v>
      </c>
      <c r="AA39" s="58">
        <f t="shared" si="9"/>
        <v>0.16379402396765833</v>
      </c>
      <c r="AB39" s="58">
        <f t="shared" si="9"/>
        <v>0.18635689998226448</v>
      </c>
    </row>
    <row r="40" spans="1:28" ht="13.5" x14ac:dyDescent="0.25">
      <c r="A40" s="43" t="s">
        <v>9</v>
      </c>
      <c r="B40" s="45"/>
      <c r="C40" s="58">
        <f>(C15-B15)/ABS(B15)</f>
        <v>3.8303248938302836</v>
      </c>
      <c r="D40" s="58">
        <f t="shared" ref="D40:AB40" si="10">(D15-C15)/ABS(C15)</f>
        <v>0.77745462370085749</v>
      </c>
      <c r="E40" s="58">
        <f t="shared" si="10"/>
        <v>0.34178322435580316</v>
      </c>
      <c r="F40" s="58">
        <f t="shared" si="10"/>
        <v>0.39386737006239336</v>
      </c>
      <c r="G40" s="58">
        <f t="shared" si="10"/>
        <v>0.14528454704718533</v>
      </c>
      <c r="H40" s="58">
        <f t="shared" si="10"/>
        <v>-5.7590752301672488E-2</v>
      </c>
      <c r="I40" s="58">
        <f t="shared" si="10"/>
        <v>-1.5539191976345809E-2</v>
      </c>
      <c r="J40" s="58">
        <f t="shared" si="10"/>
        <v>7.0884104025101966E-2</v>
      </c>
      <c r="K40" s="59">
        <f t="shared" si="10"/>
        <v>-3.4983006408149171E-2</v>
      </c>
      <c r="L40" s="59">
        <f t="shared" si="10"/>
        <v>-0.14038664101988108</v>
      </c>
      <c r="M40" s="59">
        <f t="shared" si="10"/>
        <v>-0.31539175043149614</v>
      </c>
      <c r="N40" s="59">
        <f t="shared" si="10"/>
        <v>-0.13144781049539031</v>
      </c>
      <c r="O40" s="59">
        <f t="shared" si="10"/>
        <v>-1.4048071509165081</v>
      </c>
      <c r="P40" s="59">
        <f t="shared" si="10"/>
        <v>2.8690289969725282</v>
      </c>
      <c r="Q40" s="59">
        <f t="shared" si="10"/>
        <v>-0.34529060160713837</v>
      </c>
      <c r="R40" s="59">
        <f t="shared" si="10"/>
        <v>-0.32217335376600426</v>
      </c>
      <c r="S40" s="59">
        <f t="shared" si="10"/>
        <v>-1.6083897278076194</v>
      </c>
      <c r="T40" s="59">
        <f t="shared" si="10"/>
        <v>8.6970344505153392</v>
      </c>
      <c r="U40" s="59">
        <f t="shared" si="10"/>
        <v>0.23087829762669082</v>
      </c>
      <c r="V40" s="59">
        <f t="shared" si="10"/>
        <v>3.2980125462777732E-2</v>
      </c>
      <c r="W40" s="60">
        <f t="shared" si="10"/>
        <v>0.25735177480011789</v>
      </c>
      <c r="X40" s="61">
        <f t="shared" si="10"/>
        <v>0.11465522434355864</v>
      </c>
      <c r="Y40" s="62">
        <f t="shared" si="10"/>
        <v>-9.2046079975707323E-2</v>
      </c>
      <c r="Z40" s="58">
        <f t="shared" si="10"/>
        <v>-1.5676929830062081E-2</v>
      </c>
      <c r="AA40" s="58">
        <f t="shared" si="10"/>
        <v>-0.1858104521033743</v>
      </c>
      <c r="AB40" s="58">
        <f t="shared" si="10"/>
        <v>-4.6947132312667901E-2</v>
      </c>
    </row>
    <row r="41" spans="1:28" ht="13.5" x14ac:dyDescent="0.25">
      <c r="A41" s="43" t="s">
        <v>10</v>
      </c>
      <c r="B41" s="45"/>
      <c r="C41" s="58">
        <f t="shared" ref="C41:AB47" si="11">(C16-B16)/B16</f>
        <v>-0.15473144557179874</v>
      </c>
      <c r="D41" s="58">
        <f t="shared" si="11"/>
        <v>0.65939183543878788</v>
      </c>
      <c r="E41" s="58">
        <f t="shared" si="11"/>
        <v>0.43960585180243322</v>
      </c>
      <c r="F41" s="58">
        <f t="shared" si="11"/>
        <v>0.39920802387122856</v>
      </c>
      <c r="G41" s="58">
        <f t="shared" si="11"/>
        <v>0.23962655005715688</v>
      </c>
      <c r="H41" s="58">
        <f t="shared" si="11"/>
        <v>0.12736598640676558</v>
      </c>
      <c r="I41" s="58">
        <f t="shared" si="11"/>
        <v>0.19221810258923466</v>
      </c>
      <c r="J41" s="58">
        <f t="shared" si="11"/>
        <v>0.24330428581620356</v>
      </c>
      <c r="K41" s="59">
        <f t="shared" si="11"/>
        <v>0.22307644864283638</v>
      </c>
      <c r="L41" s="59">
        <f t="shared" si="11"/>
        <v>0.69644327029874964</v>
      </c>
      <c r="M41" s="59">
        <f t="shared" si="11"/>
        <v>0.53231197582985834</v>
      </c>
      <c r="N41" s="59">
        <f t="shared" si="11"/>
        <v>0.7204005828553659</v>
      </c>
      <c r="O41" s="59">
        <f t="shared" si="11"/>
        <v>0.30785484985409389</v>
      </c>
      <c r="P41" s="59">
        <f t="shared" si="11"/>
        <v>-0.12231829540563645</v>
      </c>
      <c r="Q41" s="59">
        <f t="shared" si="11"/>
        <v>0.18788612951391195</v>
      </c>
      <c r="R41" s="59">
        <f t="shared" si="11"/>
        <v>0.20611352632879126</v>
      </c>
      <c r="S41" s="59">
        <f t="shared" si="11"/>
        <v>0.13265257163724381</v>
      </c>
      <c r="T41" s="59">
        <f t="shared" si="11"/>
        <v>0.18443298840805639</v>
      </c>
      <c r="U41" s="59">
        <f t="shared" si="11"/>
        <v>0.23215374687871362</v>
      </c>
      <c r="V41" s="59">
        <f t="shared" si="11"/>
        <v>0.19404356844029161</v>
      </c>
      <c r="W41" s="60">
        <f t="shared" si="11"/>
        <v>0.22282464272213232</v>
      </c>
      <c r="X41" s="61">
        <f t="shared" si="11"/>
        <v>0.15179838496459797</v>
      </c>
      <c r="Y41" s="62">
        <f t="shared" si="11"/>
        <v>0.11462022710945323</v>
      </c>
      <c r="Z41" s="58">
        <f t="shared" si="11"/>
        <v>0.11935664529231954</v>
      </c>
      <c r="AA41" s="58">
        <f t="shared" si="11"/>
        <v>0.14498531557232242</v>
      </c>
      <c r="AB41" s="58">
        <f t="shared" si="11"/>
        <v>0.15908891858523583</v>
      </c>
    </row>
    <row r="42" spans="1:28" ht="13.5" x14ac:dyDescent="0.25">
      <c r="A42" s="43" t="s">
        <v>11</v>
      </c>
      <c r="B42" s="45"/>
      <c r="C42" s="58">
        <f t="shared" si="11"/>
        <v>0.27332390502530135</v>
      </c>
      <c r="D42" s="58">
        <f t="shared" si="11"/>
        <v>0.34208670157036547</v>
      </c>
      <c r="E42" s="58">
        <f t="shared" si="11"/>
        <v>-0.62503346073540023</v>
      </c>
      <c r="F42" s="58">
        <f t="shared" si="11"/>
        <v>4.3849782602091558</v>
      </c>
      <c r="G42" s="58">
        <f t="shared" si="11"/>
        <v>0.20425293996932511</v>
      </c>
      <c r="H42" s="58">
        <f t="shared" si="11"/>
        <v>2.9577160256113337E-2</v>
      </c>
      <c r="I42" s="58">
        <f t="shared" si="11"/>
        <v>-3.6630624301770755E-2</v>
      </c>
      <c r="J42" s="58">
        <f t="shared" si="11"/>
        <v>0.1626971620194495</v>
      </c>
      <c r="K42" s="59">
        <f t="shared" si="11"/>
        <v>0.49592749214782522</v>
      </c>
      <c r="L42" s="59">
        <f t="shared" si="11"/>
        <v>0.31385375313313518</v>
      </c>
      <c r="M42" s="59">
        <f t="shared" si="11"/>
        <v>0.6638684668330288</v>
      </c>
      <c r="N42" s="59">
        <f t="shared" si="11"/>
        <v>0.56183172779305335</v>
      </c>
      <c r="O42" s="59">
        <f t="shared" si="11"/>
        <v>6.8491858389662388E-2</v>
      </c>
      <c r="P42" s="59">
        <f t="shared" si="11"/>
        <v>2.772793210728439E-3</v>
      </c>
      <c r="Q42" s="59">
        <f t="shared" si="11"/>
        <v>0.12021892199600706</v>
      </c>
      <c r="R42" s="59">
        <f t="shared" si="11"/>
        <v>-2.9586702878539387E-2</v>
      </c>
      <c r="S42" s="59">
        <f t="shared" si="11"/>
        <v>0.13116493339975083</v>
      </c>
      <c r="T42" s="59">
        <f t="shared" si="11"/>
        <v>0.34066437170518499</v>
      </c>
      <c r="U42" s="59">
        <f t="shared" si="11"/>
        <v>0.35279438154895104</v>
      </c>
      <c r="V42" s="59">
        <f t="shared" si="11"/>
        <v>0.22038418476666427</v>
      </c>
      <c r="W42" s="60">
        <f t="shared" si="11"/>
        <v>0.40126140856787551</v>
      </c>
      <c r="X42" s="61">
        <f t="shared" si="11"/>
        <v>6.4622240649225754E-2</v>
      </c>
      <c r="Y42" s="62">
        <f t="shared" si="11"/>
        <v>4.2699938632838358E-2</v>
      </c>
      <c r="Z42" s="58">
        <f t="shared" si="11"/>
        <v>4.4289076553001176E-2</v>
      </c>
      <c r="AA42" s="58">
        <f t="shared" si="11"/>
        <v>4.6085476467131785E-2</v>
      </c>
      <c r="AB42" s="58">
        <f t="shared" si="11"/>
        <v>4.8099507283576738E-2</v>
      </c>
    </row>
    <row r="43" spans="1:28" ht="13.5" x14ac:dyDescent="0.25">
      <c r="A43" s="35" t="s">
        <v>12</v>
      </c>
      <c r="B43" s="45"/>
      <c r="C43" s="58">
        <f t="shared" si="11"/>
        <v>0.42528359380653852</v>
      </c>
      <c r="D43" s="58">
        <f t="shared" si="11"/>
        <v>0.44864455485441312</v>
      </c>
      <c r="E43" s="58">
        <f t="shared" si="11"/>
        <v>-1.4937052885776743E-2</v>
      </c>
      <c r="F43" s="58">
        <f t="shared" si="11"/>
        <v>0.19766399059385006</v>
      </c>
      <c r="G43" s="58">
        <f t="shared" si="11"/>
        <v>0.39178290358788281</v>
      </c>
      <c r="H43" s="58">
        <f t="shared" si="11"/>
        <v>0.23173809483078911</v>
      </c>
      <c r="I43" s="58">
        <f t="shared" si="11"/>
        <v>0.18813775755610945</v>
      </c>
      <c r="J43" s="58">
        <f t="shared" si="11"/>
        <v>0.2306161264061794</v>
      </c>
      <c r="K43" s="59">
        <f t="shared" si="11"/>
        <v>0.4003003993944258</v>
      </c>
      <c r="L43" s="59">
        <f t="shared" si="11"/>
        <v>0.27851295139418231</v>
      </c>
      <c r="M43" s="59">
        <f t="shared" si="11"/>
        <v>0.42736325541477682</v>
      </c>
      <c r="N43" s="59">
        <f t="shared" si="11"/>
        <v>0.46399277943310829</v>
      </c>
      <c r="O43" s="59">
        <f t="shared" si="11"/>
        <v>7.87637225187377E-2</v>
      </c>
      <c r="P43" s="59">
        <f t="shared" si="11"/>
        <v>7.7325138789638079E-2</v>
      </c>
      <c r="Q43" s="59">
        <f t="shared" si="11"/>
        <v>0.30132668811919988</v>
      </c>
      <c r="R43" s="59">
        <f t="shared" si="11"/>
        <v>0.14498583486917507</v>
      </c>
      <c r="S43" s="59">
        <f t="shared" si="11"/>
        <v>0.1135512805203059</v>
      </c>
      <c r="T43" s="59">
        <f t="shared" si="11"/>
        <v>0.24455256387238344</v>
      </c>
      <c r="U43" s="59">
        <f t="shared" si="11"/>
        <v>0.13756935794864794</v>
      </c>
      <c r="V43" s="59">
        <f t="shared" si="11"/>
        <v>0.19250374889177815</v>
      </c>
      <c r="W43" s="60">
        <f t="shared" si="11"/>
        <v>0.20243515286786271</v>
      </c>
      <c r="X43" s="61">
        <f t="shared" si="11"/>
        <v>0.15672113709999838</v>
      </c>
      <c r="Y43" s="62">
        <f t="shared" si="11"/>
        <v>0.13598955852055061</v>
      </c>
      <c r="Z43" s="58">
        <f t="shared" si="11"/>
        <v>0.14378836720046753</v>
      </c>
      <c r="AA43" s="58">
        <f t="shared" si="11"/>
        <v>0.157708753639381</v>
      </c>
      <c r="AB43" s="58">
        <f t="shared" si="11"/>
        <v>0.17173090682874564</v>
      </c>
    </row>
    <row r="44" spans="1:28" ht="13.5" x14ac:dyDescent="0.25">
      <c r="A44" s="43" t="s">
        <v>25</v>
      </c>
      <c r="B44" s="45"/>
      <c r="C44" s="58">
        <f t="shared" si="11"/>
        <v>0.37844338625784424</v>
      </c>
      <c r="D44" s="58">
        <f t="shared" si="11"/>
        <v>0.33623051561735645</v>
      </c>
      <c r="E44" s="58">
        <f t="shared" si="11"/>
        <v>-0.11902177299491763</v>
      </c>
      <c r="F44" s="58">
        <f t="shared" si="11"/>
        <v>8.8066189134272013E-2</v>
      </c>
      <c r="G44" s="58">
        <f t="shared" si="11"/>
        <v>0.34469278549153171</v>
      </c>
      <c r="H44" s="58">
        <f t="shared" si="11"/>
        <v>6.6185536202010731E-2</v>
      </c>
      <c r="I44" s="58">
        <f t="shared" si="11"/>
        <v>0.14731472284385186</v>
      </c>
      <c r="J44" s="58">
        <f t="shared" si="11"/>
        <v>0.14014692753898583</v>
      </c>
      <c r="K44" s="59">
        <f t="shared" si="11"/>
        <v>0.61523239078228398</v>
      </c>
      <c r="L44" s="59">
        <f t="shared" si="11"/>
        <v>0.28908732491693112</v>
      </c>
      <c r="M44" s="59">
        <f t="shared" si="11"/>
        <v>0.334234781871662</v>
      </c>
      <c r="N44" s="59">
        <f t="shared" si="11"/>
        <v>0.53611897150853061</v>
      </c>
      <c r="O44" s="59">
        <f t="shared" si="11"/>
        <v>-0.11654751744108074</v>
      </c>
      <c r="P44" s="59">
        <f t="shared" si="11"/>
        <v>0.16569754375233189</v>
      </c>
      <c r="Q44" s="59">
        <f t="shared" si="11"/>
        <v>0.27023011111999301</v>
      </c>
      <c r="R44" s="59">
        <f t="shared" si="11"/>
        <v>0.27799169158934878</v>
      </c>
      <c r="S44" s="59">
        <f t="shared" si="11"/>
        <v>7.5593068497305099E-2</v>
      </c>
      <c r="T44" s="59">
        <f t="shared" si="11"/>
        <v>0.33157710086102465</v>
      </c>
      <c r="U44" s="59">
        <f t="shared" si="11"/>
        <v>9.09690954052189E-2</v>
      </c>
      <c r="V44" s="59">
        <f t="shared" si="11"/>
        <v>-2.5100628538328926E-2</v>
      </c>
      <c r="W44" s="60">
        <f t="shared" si="11"/>
        <v>0.12884521882326996</v>
      </c>
      <c r="X44" s="61">
        <f t="shared" si="11"/>
        <v>0.18176085149806323</v>
      </c>
      <c r="Y44" s="62">
        <f t="shared" si="11"/>
        <v>0.1543877544649408</v>
      </c>
      <c r="Z44" s="58">
        <f t="shared" si="11"/>
        <v>0.16160982772256718</v>
      </c>
      <c r="AA44" s="58">
        <f t="shared" si="11"/>
        <v>0.17448809640442828</v>
      </c>
      <c r="AB44" s="58">
        <f t="shared" si="11"/>
        <v>0.18744982606368754</v>
      </c>
    </row>
    <row r="45" spans="1:28" ht="13.5" x14ac:dyDescent="0.25">
      <c r="A45" s="44" t="s">
        <v>14</v>
      </c>
      <c r="B45" s="45"/>
      <c r="C45" s="58">
        <f t="shared" si="11"/>
        <v>0.4163666413085359</v>
      </c>
      <c r="D45" s="58">
        <f t="shared" si="11"/>
        <v>0.35622963040288191</v>
      </c>
      <c r="E45" s="58">
        <f t="shared" si="11"/>
        <v>-0.11475472710833817</v>
      </c>
      <c r="F45" s="58">
        <f t="shared" si="11"/>
        <v>0.14992395574007233</v>
      </c>
      <c r="G45" s="58">
        <f t="shared" si="11"/>
        <v>0.29173572688586097</v>
      </c>
      <c r="H45" s="58">
        <f t="shared" si="11"/>
        <v>0.10683202334860259</v>
      </c>
      <c r="I45" s="58">
        <f t="shared" si="11"/>
        <v>0.12022554072771983</v>
      </c>
      <c r="J45" s="58">
        <f t="shared" si="11"/>
        <v>0.12985059230998849</v>
      </c>
      <c r="K45" s="59">
        <f t="shared" si="11"/>
        <v>0.39511438303012686</v>
      </c>
      <c r="L45" s="59">
        <f t="shared" si="11"/>
        <v>0.19528103392170559</v>
      </c>
      <c r="M45" s="59">
        <f t="shared" si="11"/>
        <v>0.1236927345053276</v>
      </c>
      <c r="N45" s="59">
        <f t="shared" si="11"/>
        <v>0.39247034899225525</v>
      </c>
      <c r="O45" s="59">
        <f t="shared" si="11"/>
        <v>-6.0340673356306065E-2</v>
      </c>
      <c r="P45" s="59">
        <f t="shared" si="11"/>
        <v>0.13568141367376088</v>
      </c>
      <c r="Q45" s="59">
        <f t="shared" si="11"/>
        <v>0.11676299934343734</v>
      </c>
      <c r="R45" s="59">
        <f t="shared" si="11"/>
        <v>4.8072433367245919E-2</v>
      </c>
      <c r="S45" s="59">
        <f t="shared" si="11"/>
        <v>7.7162557016225278E-2</v>
      </c>
      <c r="T45" s="59">
        <f t="shared" si="11"/>
        <v>0.22554261171668588</v>
      </c>
      <c r="U45" s="59">
        <f t="shared" si="11"/>
        <v>2.2613084379504652E-2</v>
      </c>
      <c r="V45" s="59">
        <f t="shared" si="11"/>
        <v>2.0258692456850559E-2</v>
      </c>
      <c r="W45" s="60">
        <f t="shared" si="11"/>
        <v>0.20245926464175298</v>
      </c>
      <c r="X45" s="61">
        <f t="shared" si="11"/>
        <v>0.1483443795827408</v>
      </c>
      <c r="Y45" s="62">
        <f t="shared" si="11"/>
        <v>0.12354776556409808</v>
      </c>
      <c r="Z45" s="58">
        <f t="shared" si="11"/>
        <v>0.12503870110002183</v>
      </c>
      <c r="AA45" s="58">
        <f t="shared" si="11"/>
        <v>0.13196657265019784</v>
      </c>
      <c r="AB45" s="58">
        <f t="shared" si="11"/>
        <v>0.13890411196785973</v>
      </c>
    </row>
    <row r="46" spans="1:28" ht="13.5" x14ac:dyDescent="0.25">
      <c r="A46" s="72" t="s">
        <v>15</v>
      </c>
      <c r="B46" s="46"/>
      <c r="C46" s="59">
        <f t="shared" si="11"/>
        <v>0.24464032941792427</v>
      </c>
      <c r="D46" s="59">
        <f t="shared" si="11"/>
        <v>0.25593283110601533</v>
      </c>
      <c r="E46" s="59">
        <f t="shared" si="11"/>
        <v>-0.13752239701119209</v>
      </c>
      <c r="F46" s="59">
        <f t="shared" si="11"/>
        <v>-0.18721028052015359</v>
      </c>
      <c r="G46" s="59">
        <f t="shared" si="11"/>
        <v>0.67811123614438129</v>
      </c>
      <c r="H46" s="59">
        <f t="shared" si="11"/>
        <v>-0.13080334698875723</v>
      </c>
      <c r="I46" s="59">
        <f t="shared" si="11"/>
        <v>0.31449239111737876</v>
      </c>
      <c r="J46" s="59">
        <f t="shared" si="11"/>
        <v>0.19429867032469741</v>
      </c>
      <c r="K46" s="59">
        <f t="shared" si="11"/>
        <v>1.710432318842098</v>
      </c>
      <c r="L46" s="59">
        <f t="shared" si="11"/>
        <v>0.5293249616008755</v>
      </c>
      <c r="M46" s="59">
        <f t="shared" si="11"/>
        <v>0.7556577244480428</v>
      </c>
      <c r="N46" s="59">
        <f t="shared" si="11"/>
        <v>0.72014892671953912</v>
      </c>
      <c r="O46" s="59">
        <f t="shared" si="11"/>
        <v>-0.17483780034360927</v>
      </c>
      <c r="P46" s="59">
        <f t="shared" si="11"/>
        <v>0.20114562762488677</v>
      </c>
      <c r="Q46" s="59">
        <f t="shared" si="11"/>
        <v>0.44159199944191374</v>
      </c>
      <c r="R46" s="59">
        <f t="shared" si="11"/>
        <v>0.47687252081534837</v>
      </c>
      <c r="S46" s="59">
        <f t="shared" si="11"/>
        <v>7.4629629982576814E-2</v>
      </c>
      <c r="T46" s="59">
        <f t="shared" si="11"/>
        <v>0.39682032984750726</v>
      </c>
      <c r="U46" s="59">
        <f t="shared" si="11"/>
        <v>0.12787134809850739</v>
      </c>
      <c r="V46" s="59">
        <f t="shared" si="11"/>
        <v>-4.7302750964404637E-2</v>
      </c>
      <c r="W46" s="60">
        <f t="shared" si="11"/>
        <v>9.0257951132447611E-2</v>
      </c>
      <c r="X46" s="61">
        <f t="shared" si="11"/>
        <v>0.201079869467918</v>
      </c>
      <c r="Y46" s="62">
        <f t="shared" si="11"/>
        <v>0.17143439978267766</v>
      </c>
      <c r="Z46" s="58">
        <f t="shared" si="11"/>
        <v>0.18099798878096665</v>
      </c>
      <c r="AA46" s="58">
        <f t="shared" si="11"/>
        <v>0.19596271219944331</v>
      </c>
      <c r="AB46" s="58">
        <f t="shared" si="11"/>
        <v>0.21065492584144482</v>
      </c>
    </row>
    <row r="47" spans="1:28" ht="13.5" x14ac:dyDescent="0.25">
      <c r="A47" s="73" t="s">
        <v>16</v>
      </c>
      <c r="B47" s="46"/>
      <c r="C47" s="59">
        <f t="shared" si="11"/>
        <v>0.81402523301280205</v>
      </c>
      <c r="D47" s="59">
        <f t="shared" si="11"/>
        <v>1.1575828134526243</v>
      </c>
      <c r="E47" s="59">
        <f t="shared" si="11"/>
        <v>0.39158934448226584</v>
      </c>
      <c r="F47" s="59">
        <f t="shared" si="11"/>
        <v>0.46865675507425453</v>
      </c>
      <c r="G47" s="59">
        <f t="shared" si="11"/>
        <v>0.478045125559099</v>
      </c>
      <c r="H47" s="59">
        <f t="shared" si="11"/>
        <v>0.50764472667756189</v>
      </c>
      <c r="I47" s="59">
        <f t="shared" si="11"/>
        <v>0.23625107493538061</v>
      </c>
      <c r="J47" s="59">
        <f t="shared" si="11"/>
        <v>0.32957087617934788</v>
      </c>
      <c r="K47" s="59">
        <f t="shared" si="11"/>
        <v>0.19870236622056514</v>
      </c>
      <c r="L47" s="59">
        <f t="shared" si="11"/>
        <v>0.26514811866051308</v>
      </c>
      <c r="M47" s="59">
        <f t="shared" si="11"/>
        <v>0.54729449690317533</v>
      </c>
      <c r="N47" s="59">
        <f t="shared" si="11"/>
        <v>0.38389838430012468</v>
      </c>
      <c r="O47" s="59">
        <f t="shared" si="11"/>
        <v>0.31950857482457745</v>
      </c>
      <c r="P47" s="59">
        <f t="shared" si="11"/>
        <v>4.393256036080353E-3</v>
      </c>
      <c r="Q47" s="59">
        <f t="shared" si="11"/>
        <v>0.3311115390278298</v>
      </c>
      <c r="R47" s="59">
        <f t="shared" si="11"/>
        <v>2.3417193047100115E-2</v>
      </c>
      <c r="S47" s="59">
        <f t="shared" si="11"/>
        <v>0.15687561188459542</v>
      </c>
      <c r="T47" s="59">
        <f t="shared" si="11"/>
        <v>0.15220420714716909</v>
      </c>
      <c r="U47" s="59">
        <f t="shared" si="11"/>
        <v>0.19471888956393424</v>
      </c>
      <c r="V47" s="59">
        <f t="shared" si="11"/>
        <v>0.43619428161470064</v>
      </c>
      <c r="W47" s="60">
        <f t="shared" si="11"/>
        <v>0.25837690191043322</v>
      </c>
      <c r="X47" s="61">
        <f t="shared" si="11"/>
        <v>0.13964574607168642</v>
      </c>
      <c r="Y47" s="62">
        <f t="shared" si="11"/>
        <v>0.12297958981692879</v>
      </c>
      <c r="Z47" s="59">
        <f t="shared" si="11"/>
        <v>0.1308337628679154</v>
      </c>
      <c r="AA47" s="59">
        <f t="shared" si="11"/>
        <v>0.14517972744894453</v>
      </c>
      <c r="AB47" s="59">
        <f t="shared" si="11"/>
        <v>0.15969330366901169</v>
      </c>
    </row>
    <row r="48" spans="1:28" ht="13.5" x14ac:dyDescent="0.25">
      <c r="A48" s="74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ht="13.5" x14ac:dyDescent="0.25">
      <c r="A49" s="74"/>
      <c r="B49" s="11"/>
      <c r="C49" s="11"/>
      <c r="D49" s="11"/>
      <c r="E49" s="11"/>
      <c r="F49" s="11"/>
      <c r="G49" s="11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11"/>
      <c r="T49" s="11"/>
      <c r="U49" s="11"/>
      <c r="V49" s="11"/>
      <c r="W49" s="11"/>
      <c r="X49" s="11"/>
      <c r="Y49" s="11"/>
      <c r="Z49" s="11"/>
      <c r="AA49" s="11"/>
      <c r="AB49" s="11"/>
    </row>
    <row r="50" spans="1:28" ht="13.5" x14ac:dyDescent="0.25">
      <c r="A50" s="35" t="s">
        <v>26</v>
      </c>
      <c r="R50" s="2"/>
      <c r="S50" s="2"/>
      <c r="T50" s="2"/>
      <c r="U50" s="2"/>
      <c r="V50" s="2"/>
      <c r="W50" s="32"/>
      <c r="X50" s="33"/>
      <c r="Y50" s="34"/>
    </row>
    <row r="51" spans="1:28" ht="13.5" x14ac:dyDescent="0.25">
      <c r="A51" s="35"/>
      <c r="R51" s="2"/>
      <c r="S51" s="2"/>
      <c r="T51" s="2"/>
      <c r="U51" s="2"/>
      <c r="V51" s="2"/>
      <c r="W51" s="32"/>
      <c r="X51" s="33"/>
      <c r="Y51" s="34"/>
    </row>
    <row r="52" spans="1:28" ht="13.5" x14ac:dyDescent="0.25">
      <c r="A52" s="74" t="s">
        <v>5</v>
      </c>
      <c r="C52" s="58">
        <f>C11/[1]NatAcc!C$23</f>
        <v>1.2746300496676516E-3</v>
      </c>
      <c r="D52" s="58">
        <f>D11/[1]NatAcc!D$23</f>
        <v>-2.0803093510427442E-2</v>
      </c>
      <c r="E52" s="58">
        <f>E11/[1]NatAcc!E$23</f>
        <v>-7.6347508449852691E-2</v>
      </c>
      <c r="F52" s="58">
        <f>F11/[1]NatAcc!F$23</f>
        <v>-7.9018207032219456E-2</v>
      </c>
      <c r="G52" s="58">
        <f>G11/[1]NatAcc!G$23</f>
        <v>-7.167935836018538E-2</v>
      </c>
      <c r="H52" s="58">
        <f>H11/[1]NatAcc!H$23</f>
        <v>-4.6189900272384628E-2</v>
      </c>
      <c r="I52" s="58">
        <f>I11/[1]NatAcc!I$23</f>
        <v>-3.7752070854308414E-2</v>
      </c>
      <c r="J52" s="58">
        <f>J11/[1]NatAcc!J$23</f>
        <v>-3.0271262608025016E-2</v>
      </c>
      <c r="K52" s="58">
        <f>K11/[1]NatAcc!K$23</f>
        <v>1.5833297699568497E-2</v>
      </c>
      <c r="L52" s="58">
        <f>L11/[1]NatAcc!L$23</f>
        <v>5.7766265974458731E-3</v>
      </c>
      <c r="M52" s="58">
        <f>M11/[1]NatAcc!M$23</f>
        <v>3.7028357275203906E-2</v>
      </c>
      <c r="N52" s="59">
        <f>N11/[1]NatAcc!N$23</f>
        <v>2.2021552310746349E-2</v>
      </c>
      <c r="O52" s="59">
        <f>O11/[1]NatAcc!O$23</f>
        <v>-8.985721429868098E-3</v>
      </c>
      <c r="P52" s="59">
        <f>P11/[1]NatAcc!P$23</f>
        <v>2.882764110235277E-2</v>
      </c>
      <c r="Q52" s="59">
        <f>Q11/[1]NatAcc!Q$23</f>
        <v>5.7713146271233209E-2</v>
      </c>
      <c r="R52" s="59">
        <f>R11/[1]NatAcc!R$23</f>
        <v>3.0021637612141563E-2</v>
      </c>
      <c r="S52" s="59">
        <f>S11/[1]NatAcc!S$23</f>
        <v>3.4754808101324461E-2</v>
      </c>
      <c r="T52" s="59">
        <f>T11/[1]NatAcc!T$23</f>
        <v>4.4127121533681216E-2</v>
      </c>
      <c r="U52" s="59">
        <f>U11/[1]NatAcc!U$23</f>
        <v>2.9362096018304647E-2</v>
      </c>
      <c r="V52" s="59">
        <f>V11/[1]NatAcc!V$23</f>
        <v>3.8363465984904178E-2</v>
      </c>
      <c r="W52" s="60">
        <f>W11/[1]NatAcc!W$23</f>
        <v>5.8400965249708635E-2</v>
      </c>
      <c r="X52" s="61">
        <f>X11/[1]NatAcc!X$23</f>
        <v>4.9536530308294371E-2</v>
      </c>
      <c r="Y52" s="62">
        <f>Y11/[1]NatAcc!Y$23</f>
        <v>5.4401827215271883E-2</v>
      </c>
      <c r="Z52" s="58">
        <f>Z11/[1]NatAcc!Z$23</f>
        <v>5.9124100199481444E-2</v>
      </c>
      <c r="AA52" s="58">
        <f>AA11/[1]NatAcc!AA$23</f>
        <v>6.0244036212647699E-2</v>
      </c>
      <c r="AB52" s="58">
        <f>AB11/[1]NatAcc!AB$23</f>
        <v>5.7618389081830299E-2</v>
      </c>
    </row>
    <row r="53" spans="1:28" ht="13.5" x14ac:dyDescent="0.25">
      <c r="A53" s="73" t="s">
        <v>6</v>
      </c>
      <c r="C53" s="58">
        <f>C12/[1]NatAcc!C$23</f>
        <v>7.0112148191029622E-2</v>
      </c>
      <c r="D53" s="58">
        <f>D12/[1]NatAcc!D$23</f>
        <v>6.6459344348900648E-2</v>
      </c>
      <c r="E53" s="58">
        <f>E12/[1]NatAcc!E$23</f>
        <v>6.2473160620311649E-2</v>
      </c>
      <c r="F53" s="58">
        <f>F12/[1]NatAcc!F$23</f>
        <v>6.1841498861959401E-2</v>
      </c>
      <c r="G53" s="58">
        <f>G12/[1]NatAcc!G$23</f>
        <v>5.209279521182919E-2</v>
      </c>
      <c r="H53" s="58">
        <f>H12/[1]NatAcc!H$23</f>
        <v>7.6558795556413609E-2</v>
      </c>
      <c r="I53" s="58">
        <f>I12/[1]NatAcc!I$23</f>
        <v>8.5648430924521055E-2</v>
      </c>
      <c r="J53" s="58">
        <f>J12/[1]NatAcc!J$23</f>
        <v>7.5661290004567491E-2</v>
      </c>
      <c r="K53" s="58">
        <f>K12/[1]NatAcc!K$23</f>
        <v>0.10139570922159351</v>
      </c>
      <c r="L53" s="58">
        <f>L12/[1]NatAcc!L$23</f>
        <v>9.7803592276307943E-2</v>
      </c>
      <c r="M53" s="58">
        <f>M12/[1]NatAcc!M$23</f>
        <v>0.14375480717370381</v>
      </c>
      <c r="N53" s="59">
        <f>N12/[1]NatAcc!N$23</f>
        <v>0.1741053507060894</v>
      </c>
      <c r="O53" s="59">
        <f>O12/[1]NatAcc!O$23</f>
        <v>0.19357678634398082</v>
      </c>
      <c r="P53" s="59">
        <f>P12/[1]NatAcc!P$23</f>
        <v>0.25365986362293858</v>
      </c>
      <c r="Q53" s="59">
        <f>Q12/[1]NatAcc!Q$23</f>
        <v>0.26873466397646545</v>
      </c>
      <c r="R53" s="59">
        <f>R12/[1]NatAcc!R$23</f>
        <v>0.23131628217116612</v>
      </c>
      <c r="S53" s="59">
        <f>S12/[1]NatAcc!S$23</f>
        <v>0.23040692245838992</v>
      </c>
      <c r="T53" s="59">
        <f>T12/[1]NatAcc!T$23</f>
        <v>0.24381535996119269</v>
      </c>
      <c r="U53" s="59">
        <f>U12/[1]NatAcc!U$23</f>
        <v>0.22677883039341407</v>
      </c>
      <c r="V53" s="59">
        <f>V12/[1]NatAcc!V$23</f>
        <v>0.28624875681243656</v>
      </c>
      <c r="W53" s="60">
        <f>W12/[1]NatAcc!W$23</f>
        <v>0.31171147324069887</v>
      </c>
      <c r="X53" s="61">
        <f>X12/[1]NatAcc!X$23</f>
        <v>0.30694348091693074</v>
      </c>
      <c r="Y53" s="62">
        <f>Y12/[1]NatAcc!Y$23</f>
        <v>0.31225672871417598</v>
      </c>
      <c r="Z53" s="58">
        <f>Z12/[1]NatAcc!Z$23</f>
        <v>0.3176838241477033</v>
      </c>
      <c r="AA53" s="58">
        <f>AA12/[1]NatAcc!AA$23</f>
        <v>0.32167368931814466</v>
      </c>
      <c r="AB53" s="58">
        <f>AB12/[1]NatAcc!AB$23</f>
        <v>0.32417726780654693</v>
      </c>
    </row>
    <row r="54" spans="1:28" ht="13.5" x14ac:dyDescent="0.25">
      <c r="A54" s="73" t="s">
        <v>7</v>
      </c>
      <c r="C54" s="58">
        <f>C13/[1]NatAcc!C$23</f>
        <v>6.8837518141361964E-2</v>
      </c>
      <c r="D54" s="58">
        <f>D13/[1]NatAcc!D$23</f>
        <v>8.7262437859328079E-2</v>
      </c>
      <c r="E54" s="58">
        <f>E13/[1]NatAcc!E$23</f>
        <v>0.13882066907016433</v>
      </c>
      <c r="F54" s="58">
        <f>F13/[1]NatAcc!F$23</f>
        <v>0.14085970589417887</v>
      </c>
      <c r="G54" s="58">
        <f>G13/[1]NatAcc!G$23</f>
        <v>0.12377215357201457</v>
      </c>
      <c r="H54" s="58">
        <f>H13/[1]NatAcc!H$23</f>
        <v>0.12274869582879824</v>
      </c>
      <c r="I54" s="58">
        <f>I13/[1]NatAcc!I$23</f>
        <v>0.12340050177882947</v>
      </c>
      <c r="J54" s="58">
        <f>J13/[1]NatAcc!J$23</f>
        <v>0.1059325526125925</v>
      </c>
      <c r="K54" s="58">
        <f>K13/[1]NatAcc!K$23</f>
        <v>8.5562411522025011E-2</v>
      </c>
      <c r="L54" s="58">
        <f>L13/[1]NatAcc!L$23</f>
        <v>9.2026965678862066E-2</v>
      </c>
      <c r="M54" s="58">
        <f>M13/[1]NatAcc!M$23</f>
        <v>0.1067264498984999</v>
      </c>
      <c r="N54" s="59">
        <f>N13/[1]NatAcc!N$23</f>
        <v>0.15208379839534306</v>
      </c>
      <c r="O54" s="59">
        <f>O13/[1]NatAcc!O$23</f>
        <v>0.20256250777384893</v>
      </c>
      <c r="P54" s="59">
        <f>P13/[1]NatAcc!P$23</f>
        <v>0.22483222252058582</v>
      </c>
      <c r="Q54" s="59">
        <f>Q13/[1]NatAcc!Q$23</f>
        <v>0.21102151770523225</v>
      </c>
      <c r="R54" s="59">
        <f>R13/[1]NatAcc!R$23</f>
        <v>0.20129464455902457</v>
      </c>
      <c r="S54" s="59">
        <f>S13/[1]NatAcc!S$23</f>
        <v>0.19565211435706548</v>
      </c>
      <c r="T54" s="59">
        <f>T13/[1]NatAcc!T$23</f>
        <v>0.19968823842751146</v>
      </c>
      <c r="U54" s="59">
        <f>U13/[1]NatAcc!U$23</f>
        <v>0.19741673437510943</v>
      </c>
      <c r="V54" s="59">
        <f>V13/[1]NatAcc!V$23</f>
        <v>0.24788529082753238</v>
      </c>
      <c r="W54" s="60">
        <f>W13/[1]NatAcc!W$23</f>
        <v>0.2533105079909902</v>
      </c>
      <c r="X54" s="61">
        <f>X13/[1]NatAcc!X$23</f>
        <v>0.25740695060863639</v>
      </c>
      <c r="Y54" s="62">
        <f>Y13/[1]NatAcc!Y$23</f>
        <v>0.25785490149890411</v>
      </c>
      <c r="Z54" s="58">
        <f>Z13/[1]NatAcc!Z$23</f>
        <v>0.25855972394822185</v>
      </c>
      <c r="AA54" s="58">
        <f>AA13/[1]NatAcc!AA$23</f>
        <v>0.26142965310549698</v>
      </c>
      <c r="AB54" s="58">
        <f>AB13/[1]NatAcc!AB$23</f>
        <v>0.26655887872471667</v>
      </c>
    </row>
    <row r="55" spans="1:28" ht="13.5" x14ac:dyDescent="0.25">
      <c r="A55" s="74" t="s">
        <v>8</v>
      </c>
      <c r="C55" s="58">
        <f>C14/[1]NatAcc!C$23</f>
        <v>6.4837792830322954E-2</v>
      </c>
      <c r="D55" s="58">
        <f>D14/[1]NatAcc!D$23</f>
        <v>0.10214294127930369</v>
      </c>
      <c r="E55" s="58">
        <f>E14/[1]NatAcc!E$23</f>
        <v>0.14901884438349755</v>
      </c>
      <c r="F55" s="58">
        <f>F14/[1]NatAcc!F$23</f>
        <v>0.15612640687762797</v>
      </c>
      <c r="G55" s="58">
        <f>G14/[1]NatAcc!G$23</f>
        <v>0.1723490048740178</v>
      </c>
      <c r="H55" s="58">
        <f>H14/[1]NatAcc!H$23</f>
        <v>0.15846605207849587</v>
      </c>
      <c r="I55" s="58">
        <f>I14/[1]NatAcc!I$23</f>
        <v>0.15715994990039436</v>
      </c>
      <c r="J55" s="58">
        <f>J14/[1]NatAcc!J$23</f>
        <v>0.15820398274201314</v>
      </c>
      <c r="K55" s="58">
        <f>K14/[1]NatAcc!K$23</f>
        <v>0.14033137468717538</v>
      </c>
      <c r="L55" s="58">
        <f>L14/[1]NatAcc!L$23</f>
        <v>0.16301387050285873</v>
      </c>
      <c r="M55" s="58">
        <f>M14/[1]NatAcc!M$23</f>
        <v>0.16600262775065155</v>
      </c>
      <c r="N55" s="59">
        <f>N14/[1]NatAcc!N$23</f>
        <v>0.21917596255554062</v>
      </c>
      <c r="O55" s="59">
        <f>O14/[1]NatAcc!O$23</f>
        <v>0.24079346462996432</v>
      </c>
      <c r="P55" s="59">
        <f>P14/[1]NatAcc!P$23</f>
        <v>0.23602385102294779</v>
      </c>
      <c r="Q55" s="59">
        <f>Q14/[1]NatAcc!Q$23</f>
        <v>0.24112983463101537</v>
      </c>
      <c r="R55" s="59">
        <f>R14/[1]NatAcc!R$23</f>
        <v>0.26154019219904262</v>
      </c>
      <c r="S55" s="59">
        <f>S14/[1]NatAcc!S$23</f>
        <v>0.26729179029347211</v>
      </c>
      <c r="T55" s="59">
        <f>T14/[1]NatAcc!T$23</f>
        <v>0.32226349222180906</v>
      </c>
      <c r="U55" s="59">
        <f>U14/[1]NatAcc!U$23</f>
        <v>0.35450243748100946</v>
      </c>
      <c r="V55" s="59">
        <f>V14/[1]NatAcc!V$23</f>
        <v>0.38184399066685937</v>
      </c>
      <c r="W55" s="60">
        <f>W14/[1]NatAcc!W$23</f>
        <v>0.41312209781985459</v>
      </c>
      <c r="X55" s="61">
        <f>X14/[1]NatAcc!X$23</f>
        <v>0.4451874912736084</v>
      </c>
      <c r="Y55" s="62">
        <f>Y14/[1]NatAcc!Y$23</f>
        <v>0.4652118749572251</v>
      </c>
      <c r="Z55" s="58">
        <f>Z14/[1]NatAcc!Z$23</f>
        <v>0.49041635509799725</v>
      </c>
      <c r="AA55" s="58">
        <f>AA14/[1]NatAcc!AA$23</f>
        <v>0.52523232671390951</v>
      </c>
      <c r="AB55" s="58">
        <f>AB14/[1]NatAcc!AB$23</f>
        <v>0.57072084537113787</v>
      </c>
    </row>
    <row r="56" spans="1:28" ht="13.5" x14ac:dyDescent="0.25">
      <c r="A56" s="73" t="s">
        <v>9</v>
      </c>
      <c r="C56" s="58">
        <f>C15/[1]NatAcc!C$23</f>
        <v>5.2109042141480162E-2</v>
      </c>
      <c r="D56" s="58">
        <f>D15/[1]NatAcc!D$23</f>
        <v>7.866291865808607E-2</v>
      </c>
      <c r="E56" s="58">
        <f>E15/[1]NatAcc!E$23</f>
        <v>9.5730035329396682E-2</v>
      </c>
      <c r="F56" s="58">
        <f>F15/[1]NatAcc!F$23</f>
        <v>0.1182148672604314</v>
      </c>
      <c r="G56" s="58">
        <f>G15/[1]NatAcc!G$23</f>
        <v>0.12700241574211152</v>
      </c>
      <c r="H56" s="58">
        <f>H15/[1]NatAcc!H$23</f>
        <v>0.1083732563390391</v>
      </c>
      <c r="I56" s="58">
        <f>I15/[1]NatAcc!I$23</f>
        <v>9.5499087559095128E-2</v>
      </c>
      <c r="J56" s="58">
        <f>J15/[1]NatAcc!J$23</f>
        <v>8.9036430765802532E-2</v>
      </c>
      <c r="K56" s="58">
        <f>K15/[1]NatAcc!K$23</f>
        <v>7.4900143687691809E-2</v>
      </c>
      <c r="L56" s="58">
        <f>L15/[1]NatAcc!L$23</f>
        <v>5.4430944818632671E-2</v>
      </c>
      <c r="M56" s="58">
        <f>M15/[1]NatAcc!M$23</f>
        <v>3.1402759846812373E-2</v>
      </c>
      <c r="N56" s="59">
        <f>N15/[1]NatAcc!N$23</f>
        <v>2.2132746498822777E-2</v>
      </c>
      <c r="O56" s="59">
        <f>O15/[1]NatAcc!O$23</f>
        <v>-7.9820099032184115E-3</v>
      </c>
      <c r="P56" s="59">
        <f>P15/[1]NatAcc!P$23</f>
        <v>1.5821803728517259E-2</v>
      </c>
      <c r="Q56" s="59">
        <f>Q15/[1]NatAcc!Q$23</f>
        <v>8.9817066639081289E-3</v>
      </c>
      <c r="R56" s="59">
        <f>R15/[1]NatAcc!R$23</f>
        <v>5.1875822818099387E-3</v>
      </c>
      <c r="S56" s="59">
        <f>S15/[1]NatAcc!S$23</f>
        <v>-2.9361614427588726E-3</v>
      </c>
      <c r="T56" s="59">
        <f>T15/[1]NatAcc!T$23</f>
        <v>2.2027261520610152E-2</v>
      </c>
      <c r="U56" s="59">
        <f>U15/[1]NatAcc!U$23</f>
        <v>2.4970738464894005E-2</v>
      </c>
      <c r="V56" s="59">
        <f>V15/[1]NatAcc!V$23</f>
        <v>2.3678237124678144E-2</v>
      </c>
      <c r="W56" s="60">
        <f>W15/[1]NatAcc!W$23</f>
        <v>2.7783290848964713E-2</v>
      </c>
      <c r="X56" s="61">
        <f>X15/[1]NatAcc!X$23</f>
        <v>2.8090251534925323E-2</v>
      </c>
      <c r="Y56" s="62">
        <f>Y15/[1]NatAcc!Y$23</f>
        <v>2.3581025784233239E-2</v>
      </c>
      <c r="Z56" s="58">
        <f>Z15/[1]NatAcc!Z$23</f>
        <v>2.1462176212984858E-2</v>
      </c>
      <c r="AA56" s="58">
        <f>AA15/[1]NatAcc!AA$23</f>
        <v>1.6080874370753638E-2</v>
      </c>
      <c r="AB56" s="58">
        <f>AB15/[1]NatAcc!AB$23</f>
        <v>1.4037299895919767E-2</v>
      </c>
    </row>
    <row r="57" spans="1:28" ht="13.5" x14ac:dyDescent="0.25">
      <c r="A57" s="73" t="s">
        <v>10</v>
      </c>
      <c r="C57" s="58">
        <f>C16/[1]NatAcc!C$23</f>
        <v>3.3291006263399467E-2</v>
      </c>
      <c r="D57" s="58">
        <f>D16/[1]NatAcc!D$23</f>
        <v>4.6917440825090383E-2</v>
      </c>
      <c r="E57" s="58">
        <f>E16/[1]NatAcc!E$23</f>
        <v>6.125953888904704E-2</v>
      </c>
      <c r="F57" s="58">
        <f>F16/[1]NatAcc!F$23</f>
        <v>7.5937874772203109E-2</v>
      </c>
      <c r="G57" s="58">
        <f>G16/[1]NatAcc!G$23</f>
        <v>8.8303067379552402E-2</v>
      </c>
      <c r="H57" s="58">
        <f>H16/[1]NatAcc!H$23</f>
        <v>9.0138706080291328E-2</v>
      </c>
      <c r="I57" s="58">
        <f>I16/[1]NatAcc!I$23</f>
        <v>9.6193493904074001E-2</v>
      </c>
      <c r="J57" s="58">
        <f>J16/[1]NatAcc!J$23</f>
        <v>0.10412360063745728</v>
      </c>
      <c r="K57" s="58">
        <f>K16/[1]NatAcc!K$23</f>
        <v>0.1110152724349425</v>
      </c>
      <c r="L57" s="58">
        <f>L16/[1]NatAcc!L$23</f>
        <v>0.15921432364101656</v>
      </c>
      <c r="M57" s="58">
        <f>M16/[1]NatAcc!M$23</f>
        <v>0.20559339065633211</v>
      </c>
      <c r="N57" s="59">
        <f>N16/[1]NatAcc!N$23</f>
        <v>0.28701877229847567</v>
      </c>
      <c r="O57" s="59">
        <f>O16/[1]NatAcc!O$23</f>
        <v>0.33442491581978417</v>
      </c>
      <c r="P57" s="59">
        <f>P16/[1]NatAcc!P$23</f>
        <v>0.31128870526958219</v>
      </c>
      <c r="Q57" s="59">
        <f>Q16/[1]NatAcc!Q$23</f>
        <v>0.32062137596742846</v>
      </c>
      <c r="R57" s="59">
        <f>R16/[1]NatAcc!R$23</f>
        <v>0.32950966312188018</v>
      </c>
      <c r="S57" s="59">
        <f>S16/[1]NatAcc!S$23</f>
        <v>0.34721456187267002</v>
      </c>
      <c r="T57" s="59">
        <f>T16/[1]NatAcc!T$23</f>
        <v>0.4008349407091541</v>
      </c>
      <c r="U57" s="59">
        <f>U16/[1]NatAcc!U$23</f>
        <v>0.45486889258476665</v>
      </c>
      <c r="V57" s="59">
        <f>V16/[1]NatAcc!V$23</f>
        <v>0.49857721210416139</v>
      </c>
      <c r="W57" s="60">
        <f>W16/[1]NatAcc!W$23</f>
        <v>0.5689500340174003</v>
      </c>
      <c r="X57" s="61">
        <f>X16/[1]NatAcc!X$23</f>
        <v>0.59440435109685064</v>
      </c>
      <c r="Y57" s="62">
        <f>Y16/[1]NatAcc!Y$23</f>
        <v>0.61256496876725386</v>
      </c>
      <c r="Z57" s="58">
        <f>Z16/[1]NatAcc!Z$23</f>
        <v>0.63400697795322092</v>
      </c>
      <c r="AA57" s="58">
        <f>AA16/[1]NatAcc!AA$23</f>
        <v>0.66804287232156512</v>
      </c>
      <c r="AB57" s="58">
        <f>AB16/[1]NatAcc!AB$23</f>
        <v>0.70921516795924544</v>
      </c>
    </row>
    <row r="58" spans="1:28" ht="13.5" x14ac:dyDescent="0.25">
      <c r="A58" s="73" t="s">
        <v>11</v>
      </c>
      <c r="C58" s="58">
        <f>C17/[1]NatAcc!C$23</f>
        <v>-2.0562255574556678E-2</v>
      </c>
      <c r="D58" s="58">
        <f>D17/[1]NatAcc!D$23</f>
        <v>-2.3437418203872764E-2</v>
      </c>
      <c r="E58" s="58">
        <f>E17/[1]NatAcc!E$23</f>
        <v>-7.9707298349461827E-3</v>
      </c>
      <c r="F58" s="58">
        <f>F17/[1]NatAcc!F$23</f>
        <v>-3.8026335155006523E-2</v>
      </c>
      <c r="G58" s="58">
        <f>G17/[1]NatAcc!G$23</f>
        <v>-4.2956478247646111E-2</v>
      </c>
      <c r="H58" s="58">
        <f>H17/[1]NatAcc!H$23</f>
        <v>-4.004591034083458E-2</v>
      </c>
      <c r="I58" s="58">
        <f>I17/[1]NatAcc!I$23</f>
        <v>-3.4532631562774765E-2</v>
      </c>
      <c r="J58" s="58">
        <f>J17/[1]NatAcc!J$23</f>
        <v>-3.4956048661246658E-2</v>
      </c>
      <c r="K58" s="58">
        <f>K17/[1]NatAcc!K$23</f>
        <v>-4.5584041435458925E-2</v>
      </c>
      <c r="L58" s="58">
        <f>L17/[1]NatAcc!L$23</f>
        <v>-5.0631397956790516E-2</v>
      </c>
      <c r="M58" s="58">
        <f>M17/[1]NatAcc!M$23</f>
        <v>-7.0993522752492905E-2</v>
      </c>
      <c r="N58" s="59">
        <f>N17/[1]NatAcc!N$23</f>
        <v>-8.9975556241757848E-2</v>
      </c>
      <c r="O58" s="59">
        <f>O17/[1]NatAcc!O$23</f>
        <v>-8.5649441286601471E-2</v>
      </c>
      <c r="P58" s="59">
        <f>P17/[1]NatAcc!P$23</f>
        <v>-9.1086657975151655E-2</v>
      </c>
      <c r="Q58" s="59">
        <f>Q17/[1]NatAcc!Q$23</f>
        <v>-8.847324800032122E-2</v>
      </c>
      <c r="R58" s="59">
        <f>R17/[1]NatAcc!R$23</f>
        <v>-7.3157053204647507E-2</v>
      </c>
      <c r="S58" s="59">
        <f>S17/[1]NatAcc!S$23</f>
        <v>-7.6986610136439024E-2</v>
      </c>
      <c r="T58" s="59">
        <f>T17/[1]NatAcc!T$23</f>
        <v>-0.10059871000795524</v>
      </c>
      <c r="U58" s="59">
        <f>U17/[1]NatAcc!U$23</f>
        <v>-0.12533719356865111</v>
      </c>
      <c r="V58" s="59">
        <f>V17/[1]NatAcc!V$23</f>
        <v>-0.14041145856198017</v>
      </c>
      <c r="W58" s="60">
        <f>W17/[1]NatAcc!W$23</f>
        <v>-0.18361122704651034</v>
      </c>
      <c r="X58" s="61">
        <f>X17/[1]NatAcc!X$23</f>
        <v>-0.17730711135816749</v>
      </c>
      <c r="Y58" s="62">
        <f>Y17/[1]NatAcc!Y$23</f>
        <v>-0.170934119594262</v>
      </c>
      <c r="Z58" s="58">
        <f>Z17/[1]NatAcc!Z$23</f>
        <v>-0.16505279906820858</v>
      </c>
      <c r="AA58" s="58">
        <f>AA17/[1]NatAcc!AA$23</f>
        <v>-0.15889141997840925</v>
      </c>
      <c r="AB58" s="58">
        <f>AB17/[1]NatAcc!AB$23</f>
        <v>-0.15253162248402741</v>
      </c>
    </row>
    <row r="59" spans="1:28" ht="13.5" x14ac:dyDescent="0.25">
      <c r="A59" s="74" t="s">
        <v>27</v>
      </c>
      <c r="C59" s="58">
        <f>C18/[1]NatAcc!C$23</f>
        <v>6.6112422879990598E-2</v>
      </c>
      <c r="D59" s="58">
        <f>D18/[1]NatAcc!D$23</f>
        <v>8.1339847768876261E-2</v>
      </c>
      <c r="E59" s="58">
        <f>E18/[1]NatAcc!E$23</f>
        <v>7.2671335933644859E-2</v>
      </c>
      <c r="F59" s="58">
        <f>F18/[1]NatAcc!F$23</f>
        <v>7.7108199845408509E-2</v>
      </c>
      <c r="G59" s="58">
        <f>G18/[1]NatAcc!G$23</f>
        <v>0.10066964651383242</v>
      </c>
      <c r="H59" s="58">
        <f>H18/[1]NatAcc!H$23</f>
        <v>0.11227615180611122</v>
      </c>
      <c r="I59" s="58">
        <f>I18/[1]NatAcc!I$23</f>
        <v>0.11940787904608594</v>
      </c>
      <c r="J59" s="58">
        <f>J18/[1]NatAcc!J$23</f>
        <v>0.12793272013398813</v>
      </c>
      <c r="K59" s="58">
        <f>K18/[1]NatAcc!K$23</f>
        <v>0.15616467238674389</v>
      </c>
      <c r="L59" s="58">
        <f>L18/[1]NatAcc!L$23</f>
        <v>0.16879049710030461</v>
      </c>
      <c r="M59" s="58">
        <f>M18/[1]NatAcc!M$23</f>
        <v>0.20303098502585548</v>
      </c>
      <c r="N59" s="59">
        <f>N18/[1]NatAcc!N$23</f>
        <v>0.24119751486628693</v>
      </c>
      <c r="O59" s="59">
        <f>O18/[1]NatAcc!O$23</f>
        <v>0.23180774320009623</v>
      </c>
      <c r="P59" s="59">
        <f>P18/[1]NatAcc!P$23</f>
        <v>0.26485149212530057</v>
      </c>
      <c r="Q59" s="59">
        <f>Q18/[1]NatAcc!Q$23</f>
        <v>0.29884298090224859</v>
      </c>
      <c r="R59" s="59">
        <f>R18/[1]NatAcc!R$23</f>
        <v>0.29156182981118417</v>
      </c>
      <c r="S59" s="59">
        <f>S18/[1]NatAcc!S$23</f>
        <v>0.30204659839479653</v>
      </c>
      <c r="T59" s="59">
        <f>T18/[1]NatAcc!T$23</f>
        <v>0.3663906137554902</v>
      </c>
      <c r="U59" s="59">
        <f>U18/[1]NatAcc!U$23</f>
        <v>0.38386453349931415</v>
      </c>
      <c r="V59" s="59">
        <f>V18/[1]NatAcc!V$23</f>
        <v>0.42020745665176351</v>
      </c>
      <c r="W59" s="60">
        <f>W18/[1]NatAcc!W$23</f>
        <v>0.47152306306956326</v>
      </c>
      <c r="X59" s="61">
        <f>X18/[1]NatAcc!X$23</f>
        <v>0.49472402158190276</v>
      </c>
      <c r="Y59" s="62">
        <f>Y18/[1]NatAcc!Y$23</f>
        <v>0.51961370217249703</v>
      </c>
      <c r="Z59" s="58">
        <f>Z18/[1]NatAcc!Z$23</f>
        <v>0.54954045529747864</v>
      </c>
      <c r="AA59" s="58">
        <f>AA18/[1]NatAcc!AA$23</f>
        <v>0.58547636292655725</v>
      </c>
      <c r="AB59" s="58">
        <f>AB18/[1]NatAcc!AB$23</f>
        <v>0.62833923445296813</v>
      </c>
    </row>
    <row r="60" spans="1:28" ht="13.5" x14ac:dyDescent="0.25">
      <c r="A60" s="73" t="s">
        <v>28</v>
      </c>
      <c r="C60" s="58">
        <f>C19/[1]NatAcc!C$23</f>
        <v>5.7063973731828949E-2</v>
      </c>
      <c r="D60" s="58">
        <f>D19/[1]NatAcc!D$23</f>
        <v>6.4759254438724323E-2</v>
      </c>
      <c r="E60" s="58">
        <f>E19/[1]NatAcc!E$23</f>
        <v>5.1744336264625483E-2</v>
      </c>
      <c r="F60" s="58">
        <f>F19/[1]NatAcc!F$23</f>
        <v>4.9879324558499062E-2</v>
      </c>
      <c r="G60" s="58">
        <f>G19/[1]NatAcc!G$23</f>
        <v>6.2917306283546429E-2</v>
      </c>
      <c r="H60" s="58">
        <f>H19/[1]NatAcc!H$23</f>
        <v>6.0739821219687726E-2</v>
      </c>
      <c r="I60" s="58">
        <f>I19/[1]NatAcc!I$23</f>
        <v>6.2378473665881964E-2</v>
      </c>
      <c r="J60" s="58">
        <f>J19/[1]NatAcc!J$23</f>
        <v>6.1918669091698152E-2</v>
      </c>
      <c r="K60" s="58">
        <f>K19/[1]NatAcc!K$23</f>
        <v>8.7183956853103026E-2</v>
      </c>
      <c r="L60" s="58">
        <f>L19/[1]NatAcc!L$23</f>
        <v>9.5012113696337719E-2</v>
      </c>
      <c r="M60" s="58">
        <f>M19/[1]NatAcc!M$23</f>
        <v>0.10682946529851343</v>
      </c>
      <c r="N60" s="59">
        <f>N19/[1]NatAcc!N$23</f>
        <v>0.13316419865002979</v>
      </c>
      <c r="O60" s="59">
        <f>O19/[1]NatAcc!O$23</f>
        <v>0.1048092111362575</v>
      </c>
      <c r="P60" s="59">
        <f>P19/[1]NatAcc!P$23</f>
        <v>0.12957255565395204</v>
      </c>
      <c r="Q60" s="59">
        <f>Q19/[1]NatAcc!Q$23</f>
        <v>0.14270846260870626</v>
      </c>
      <c r="R60" s="59">
        <f>R19/[1]NatAcc!R$23</f>
        <v>0.15540509439685518</v>
      </c>
      <c r="S60" s="59">
        <f>S19/[1]NatAcc!S$23</f>
        <v>0.15550569787148172</v>
      </c>
      <c r="T60" s="59">
        <f>T19/[1]NatAcc!T$23</f>
        <v>0.20182258802683695</v>
      </c>
      <c r="U60" s="59">
        <f>U19/[1]NatAcc!U$23</f>
        <v>0.20278600652856052</v>
      </c>
      <c r="V60" s="59">
        <f>V19/[1]NatAcc!V$23</f>
        <v>0.18147791741431785</v>
      </c>
      <c r="W60" s="60">
        <f>W19/[1]NatAcc!W$23</f>
        <v>0.19117702779719395</v>
      </c>
      <c r="X60" s="61">
        <f>X19/[1]NatAcc!X$23</f>
        <v>0.20492582453772584</v>
      </c>
      <c r="Y60" s="62">
        <f>Y19/[1]NatAcc!Y$23</f>
        <v>0.21872159254953738</v>
      </c>
      <c r="Z60" s="58">
        <f>Z19/[1]NatAcc!Z$23</f>
        <v>0.23492289071372002</v>
      </c>
      <c r="AA60" s="58">
        <f>AA19/[1]NatAcc!AA$23</f>
        <v>0.25391264856962592</v>
      </c>
      <c r="AB60" s="58">
        <f>AB19/[1]NatAcc!AB$23</f>
        <v>0.27615730173447145</v>
      </c>
    </row>
    <row r="61" spans="1:28" ht="13.5" x14ac:dyDescent="0.25">
      <c r="A61" s="72" t="s">
        <v>14</v>
      </c>
      <c r="C61" s="58">
        <f>C20/[1]NatAcc!C$23</f>
        <v>4.568545548616533E-2</v>
      </c>
      <c r="D61" s="58">
        <f>D20/[1]NatAcc!D$23</f>
        <v>5.2622276370710729E-2</v>
      </c>
      <c r="E61" s="58">
        <f>E20/[1]NatAcc!E$23</f>
        <v>4.2250227593447279E-2</v>
      </c>
      <c r="F61" s="58">
        <f>F20/[1]NatAcc!F$23</f>
        <v>4.3042808654774098E-2</v>
      </c>
      <c r="G61" s="58">
        <f>G20/[1]NatAcc!G$23</f>
        <v>5.2155577179323523E-2</v>
      </c>
      <c r="H61" s="58">
        <f>H20/[1]NatAcc!H$23</f>
        <v>5.2270069044156452E-2</v>
      </c>
      <c r="I61" s="58">
        <f>I20/[1]NatAcc!I$23</f>
        <v>5.2412781969218496E-2</v>
      </c>
      <c r="J61" s="58">
        <f>J20/[1]NatAcc!J$23</f>
        <v>5.1556600946770163E-2</v>
      </c>
      <c r="K61" s="58">
        <f>K20/[1]NatAcc!K$23</f>
        <v>6.2700938456396044E-2</v>
      </c>
      <c r="L61" s="58">
        <f>L20/[1]NatAcc!L$23</f>
        <v>6.3358390372134019E-2</v>
      </c>
      <c r="M61" s="58">
        <f>M20/[1]NatAcc!M$23</f>
        <v>5.999727492245048E-2</v>
      </c>
      <c r="N61" s="59">
        <f>N20/[1]NatAcc!N$23</f>
        <v>6.7793655753995527E-2</v>
      </c>
      <c r="O61" s="59">
        <f>O20/[1]NatAcc!O$23</f>
        <v>5.6752926259041589E-2</v>
      </c>
      <c r="P61" s="59">
        <f>P20/[1]NatAcc!P$23</f>
        <v>6.8355343287782186E-2</v>
      </c>
      <c r="Q61" s="59">
        <f>Q20/[1]NatAcc!Q$23</f>
        <v>6.6189299424110115E-2</v>
      </c>
      <c r="R61" s="59">
        <f>R20/[1]NatAcc!R$23</f>
        <v>5.911076447837911E-2</v>
      </c>
      <c r="S61" s="59">
        <f>S20/[1]NatAcc!S$23</f>
        <v>5.9235339924266175E-2</v>
      </c>
      <c r="T61" s="59">
        <f>T20/[1]NatAcc!T$23</f>
        <v>7.0756517155386348E-2</v>
      </c>
      <c r="U61" s="59">
        <f>U20/[1]NatAcc!U$23</f>
        <v>6.6639780254097405E-2</v>
      </c>
      <c r="V61" s="59">
        <f>V20/[1]NatAcc!V$23</f>
        <v>6.2412254903401632E-2</v>
      </c>
      <c r="W61" s="60">
        <f>W20/[1]NatAcc!W$23</f>
        <v>7.0035424786592665E-2</v>
      </c>
      <c r="X61" s="61">
        <f>X20/[1]NatAcc!X$23</f>
        <v>7.2949329272008243E-2</v>
      </c>
      <c r="Y61" s="62">
        <f>Y20/[1]NatAcc!Y$23</f>
        <v>7.5780261669486426E-2</v>
      </c>
      <c r="Z61" s="58">
        <f>Z20/[1]NatAcc!Z$23</f>
        <v>7.8830986604267697E-2</v>
      </c>
      <c r="AA61" s="58">
        <f>AA20/[1]NatAcc!AA$23</f>
        <v>8.2118487955743433E-2</v>
      </c>
      <c r="AB61" s="58">
        <f>AB20/[1]NatAcc!AB$23</f>
        <v>8.5661373160322268E-2</v>
      </c>
    </row>
    <row r="62" spans="1:28" ht="13.5" x14ac:dyDescent="0.25">
      <c r="A62" s="72" t="s">
        <v>15</v>
      </c>
      <c r="C62" s="58">
        <f>C21/[1]NatAcc!C$23</f>
        <v>1.1378518245663615E-2</v>
      </c>
      <c r="D62" s="58">
        <f>D21/[1]NatAcc!D$23</f>
        <v>1.2136978068013598E-2</v>
      </c>
      <c r="E62" s="58">
        <f>E21/[1]NatAcc!E$23</f>
        <v>9.4941086711782044E-3</v>
      </c>
      <c r="F62" s="58">
        <f>F21/[1]NatAcc!F$23</f>
        <v>6.8365159037249608E-3</v>
      </c>
      <c r="G62" s="58">
        <f>G21/[1]NatAcc!G$23</f>
        <v>1.0761729104222906E-2</v>
      </c>
      <c r="H62" s="58">
        <f>H21/[1]NatAcc!H$23</f>
        <v>8.4697521755312689E-3</v>
      </c>
      <c r="I62" s="58">
        <f>I21/[1]NatAcc!I$23</f>
        <v>9.965691696663467E-3</v>
      </c>
      <c r="J62" s="58">
        <f>J21/[1]NatAcc!J$23</f>
        <v>1.0362068144927988E-2</v>
      </c>
      <c r="K62" s="58">
        <f>K21/[1]NatAcc!K$23</f>
        <v>2.4483018396706979E-2</v>
      </c>
      <c r="L62" s="58">
        <f>L21/[1]NatAcc!L$23</f>
        <v>3.1653723324203707E-2</v>
      </c>
      <c r="M62" s="58">
        <f>M21/[1]NatAcc!M$23</f>
        <v>4.6832190376062954E-2</v>
      </c>
      <c r="N62" s="59">
        <f>N21/[1]NatAcc!N$23</f>
        <v>6.5370542896034278E-2</v>
      </c>
      <c r="O62" s="59">
        <f>O21/[1]NatAcc!O$23</f>
        <v>4.8056284877215916E-2</v>
      </c>
      <c r="P62" s="59">
        <f>P21/[1]NatAcc!P$23</f>
        <v>6.1217212366169844E-2</v>
      </c>
      <c r="Q62" s="59">
        <f>Q21/[1]NatAcc!Q$23</f>
        <v>7.6519163184596145E-2</v>
      </c>
      <c r="R62" s="59">
        <f>R21/[1]NatAcc!R$23</f>
        <v>9.6294329918476071E-2</v>
      </c>
      <c r="S62" s="59">
        <f>S21/[1]NatAcc!S$23</f>
        <v>9.6270357947215529E-2</v>
      </c>
      <c r="T62" s="59">
        <f>T21/[1]NatAcc!T$23</f>
        <v>0.13106607087145061</v>
      </c>
      <c r="U62" s="59">
        <f>U21/[1]NatAcc!U$23</f>
        <v>0.1361462262744631</v>
      </c>
      <c r="V62" s="59">
        <f>V21/[1]NatAcc!V$23</f>
        <v>0.11906566251091621</v>
      </c>
      <c r="W62" s="60">
        <f>W21/[1]NatAcc!W$23</f>
        <v>0.12114160301060128</v>
      </c>
      <c r="X62" s="61">
        <f>X21/[1]NatAcc!X$23</f>
        <v>0.13197649526571759</v>
      </c>
      <c r="Y62" s="62">
        <f>Y21/[1]NatAcc!Y$23</f>
        <v>0.14294133088005095</v>
      </c>
      <c r="Z62" s="58">
        <f>Z21/[1]NatAcc!Z$23</f>
        <v>0.15609190410945231</v>
      </c>
      <c r="AA62" s="58">
        <f>AA21/[1]NatAcc!AA$23</f>
        <v>0.17179416061388247</v>
      </c>
      <c r="AB62" s="58">
        <f>AB21/[1]NatAcc!AB$23</f>
        <v>0.19049592857414921</v>
      </c>
    </row>
    <row r="63" spans="1:28" ht="13.5" x14ac:dyDescent="0.25">
      <c r="A63" s="76" t="s">
        <v>16</v>
      </c>
      <c r="B63" s="27"/>
      <c r="C63" s="77">
        <f>C22/[1]NatAcc!C$23</f>
        <v>9.0484491481616549E-3</v>
      </c>
      <c r="D63" s="77">
        <f>D22/[1]NatAcc!D$23</f>
        <v>1.6580593330151931E-2</v>
      </c>
      <c r="E63" s="77">
        <f>E22/[1]NatAcc!E$23</f>
        <v>2.0926999669019373E-2</v>
      </c>
      <c r="F63" s="77">
        <f>F22/[1]NatAcc!F$23</f>
        <v>2.7228875286909454E-2</v>
      </c>
      <c r="G63" s="77">
        <f>G22/[1]NatAcc!G$23</f>
        <v>3.7752340230285987E-2</v>
      </c>
      <c r="H63" s="77">
        <f>H22/[1]NatAcc!H$23</f>
        <v>5.1536330586423505E-2</v>
      </c>
      <c r="I63" s="77">
        <f>I22/[1]NatAcc!I$23</f>
        <v>5.7029405380203971E-2</v>
      </c>
      <c r="J63" s="77">
        <f>J22/[1]NatAcc!J$23</f>
        <v>6.6014051042289967E-2</v>
      </c>
      <c r="K63" s="77">
        <f>K22/[1]NatAcc!K$23</f>
        <v>6.8980715533640852E-2</v>
      </c>
      <c r="L63" s="77">
        <f>L22/[1]NatAcc!L$23</f>
        <v>7.3778383403966877E-2</v>
      </c>
      <c r="M63" s="77">
        <f>M22/[1]NatAcc!M$23</f>
        <v>9.6201519727342033E-2</v>
      </c>
      <c r="N63" s="77">
        <f>N22/[1]NatAcc!N$23</f>
        <v>0.10803331621625713</v>
      </c>
      <c r="O63" s="77">
        <f>O22/[1]NatAcc!O$23</f>
        <v>0.12699853206383871</v>
      </c>
      <c r="P63" s="77">
        <f>P22/[1]NatAcc!P$23</f>
        <v>0.13527893647134853</v>
      </c>
      <c r="Q63" s="77">
        <f>Q22/[1]NatAcc!Q$23</f>
        <v>0.15613451829354233</v>
      </c>
      <c r="R63" s="77">
        <f>R22/[1]NatAcc!R$23</f>
        <v>0.13615673541432899</v>
      </c>
      <c r="S63" s="77">
        <f>S22/[1]NatAcc!S$23</f>
        <v>0.14654090052331484</v>
      </c>
      <c r="T63" s="77">
        <f>T22/[1]NatAcc!T$23</f>
        <v>0.16456802572865326</v>
      </c>
      <c r="U63" s="77">
        <f>U22/[1]NatAcc!U$23</f>
        <v>0.18107852697075363</v>
      </c>
      <c r="V63" s="77">
        <f>V22/[1]NatAcc!V$23</f>
        <v>0.23872953923744569</v>
      </c>
      <c r="W63" s="78">
        <f>W22/[1]NatAcc!W$23</f>
        <v>0.28034603527236929</v>
      </c>
      <c r="X63" s="79">
        <f>X22/[1]NatAcc!X$23</f>
        <v>0.28979819704417692</v>
      </c>
      <c r="Y63" s="80">
        <f>Y22/[1]NatAcc!Y$23</f>
        <v>0.30089210962295965</v>
      </c>
      <c r="Z63" s="77">
        <f>Z22/[1]NatAcc!Z$23</f>
        <v>0.31461756458375867</v>
      </c>
      <c r="AA63" s="77">
        <f>AA22/[1]NatAcc!AA$23</f>
        <v>0.33156371435693133</v>
      </c>
      <c r="AB63" s="77">
        <f>AB22/[1]NatAcc!AB$23</f>
        <v>0.35218193271849668</v>
      </c>
    </row>
    <row r="64" spans="1:28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</sheetData>
  <pageMargins left="0.5" right="0.5" top="0.79" bottom="0.43307086614173201" header="0.46" footer="0.31496062992126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tabSelected="1" workbookViewId="0">
      <selection activeCell="AH39" sqref="AH39"/>
    </sheetView>
  </sheetViews>
  <sheetFormatPr defaultRowHeight="12.75" x14ac:dyDescent="0.2"/>
  <cols>
    <col min="1" max="1" width="46.42578125" customWidth="1"/>
    <col min="2" max="2" width="1.42578125" hidden="1" customWidth="1"/>
    <col min="3" max="11" width="8.7109375" hidden="1" customWidth="1"/>
    <col min="12" max="16" width="8.7109375" style="2" hidden="1" customWidth="1"/>
    <col min="17" max="20" width="8.7109375" hidden="1" customWidth="1"/>
    <col min="21" max="28" width="8.7109375" customWidth="1"/>
  </cols>
  <sheetData>
    <row r="1" spans="1:28" ht="13.5" x14ac:dyDescent="0.25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R1" s="3"/>
      <c r="S1" s="3"/>
      <c r="T1" s="3"/>
      <c r="X1" s="3"/>
      <c r="AA1" s="3"/>
      <c r="AB1" s="3" t="s">
        <v>29</v>
      </c>
    </row>
    <row r="2" spans="1:28" ht="18.75" x14ac:dyDescent="0.3">
      <c r="A2" s="4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3.5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/>
      <c r="Q3" s="9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3.75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1"/>
      <c r="O4" s="11"/>
      <c r="P4" s="11"/>
      <c r="Q4" s="11"/>
      <c r="R4" s="11"/>
      <c r="S4" s="11"/>
      <c r="T4" s="11"/>
      <c r="U4" s="11"/>
      <c r="V4" s="11"/>
      <c r="W4" s="13"/>
      <c r="X4" s="14"/>
      <c r="Y4" s="15"/>
      <c r="Z4" s="11"/>
      <c r="AA4" s="11"/>
      <c r="AB4" s="11"/>
    </row>
    <row r="5" spans="1:28" x14ac:dyDescent="0.2">
      <c r="A5" s="2"/>
      <c r="B5" s="2">
        <v>1995</v>
      </c>
      <c r="C5" s="2">
        <f t="shared" ref="C5:L5" si="0">B5+1</f>
        <v>1996</v>
      </c>
      <c r="D5" s="2">
        <f t="shared" si="0"/>
        <v>1997</v>
      </c>
      <c r="E5" s="2">
        <f t="shared" si="0"/>
        <v>1998</v>
      </c>
      <c r="F5" s="2">
        <f t="shared" si="0"/>
        <v>1999</v>
      </c>
      <c r="G5" s="2">
        <f t="shared" si="0"/>
        <v>2000</v>
      </c>
      <c r="H5" s="2">
        <f t="shared" si="0"/>
        <v>2001</v>
      </c>
      <c r="I5" s="2">
        <f t="shared" si="0"/>
        <v>2002</v>
      </c>
      <c r="J5" s="16">
        <f t="shared" si="0"/>
        <v>2003</v>
      </c>
      <c r="K5" s="17">
        <f t="shared" si="0"/>
        <v>2004</v>
      </c>
      <c r="L5" s="18">
        <f t="shared" si="0"/>
        <v>2005</v>
      </c>
      <c r="M5" s="18">
        <v>2006</v>
      </c>
      <c r="N5" s="18">
        <v>2007</v>
      </c>
      <c r="O5" s="18">
        <v>2008</v>
      </c>
      <c r="P5" s="18">
        <f t="shared" ref="P5:AB5" si="1">O5+1</f>
        <v>2009</v>
      </c>
      <c r="Q5" s="18">
        <f>P5+1</f>
        <v>2010</v>
      </c>
      <c r="R5" s="18">
        <f t="shared" si="1"/>
        <v>2011</v>
      </c>
      <c r="S5" s="18">
        <f t="shared" si="1"/>
        <v>2012</v>
      </c>
      <c r="T5" s="18">
        <f t="shared" si="1"/>
        <v>2013</v>
      </c>
      <c r="U5" s="18">
        <f t="shared" si="1"/>
        <v>2014</v>
      </c>
      <c r="V5" s="18">
        <f t="shared" si="1"/>
        <v>2015</v>
      </c>
      <c r="W5" s="19">
        <f t="shared" si="1"/>
        <v>2016</v>
      </c>
      <c r="X5" s="20">
        <f t="shared" si="1"/>
        <v>2017</v>
      </c>
      <c r="Y5" s="21">
        <f t="shared" si="1"/>
        <v>2018</v>
      </c>
      <c r="Z5" s="18">
        <f t="shared" si="1"/>
        <v>2019</v>
      </c>
      <c r="AA5" s="18">
        <f t="shared" si="1"/>
        <v>2020</v>
      </c>
      <c r="AB5" s="18">
        <f t="shared" si="1"/>
        <v>2021</v>
      </c>
    </row>
    <row r="6" spans="1:28" ht="13.5" x14ac:dyDescent="0.25">
      <c r="A6" s="22"/>
      <c r="B6" s="23" t="s">
        <v>3</v>
      </c>
      <c r="C6" s="23" t="str">
        <f>[1]SelInd!C6</f>
        <v>ფაქტ.</v>
      </c>
      <c r="D6" s="23" t="str">
        <f>[1]SelInd!D6</f>
        <v>ფაქტ.</v>
      </c>
      <c r="E6" s="23" t="str">
        <f>[1]SelInd!E6</f>
        <v>ფაქტ.</v>
      </c>
      <c r="F6" s="23" t="str">
        <f>[1]SelInd!F6</f>
        <v>ფაქტ.</v>
      </c>
      <c r="G6" s="23" t="str">
        <f>[1]SelInd!G6</f>
        <v>ფაქტ.</v>
      </c>
      <c r="H6" s="23" t="str">
        <f>[1]SelInd!H6</f>
        <v>ფაქტ.</v>
      </c>
      <c r="I6" s="23" t="str">
        <f>[1]SelInd!I6</f>
        <v>ფაქტ.</v>
      </c>
      <c r="J6" s="23" t="str">
        <f>[1]SelInd!J6</f>
        <v>ფაქტ.</v>
      </c>
      <c r="K6" s="23" t="str">
        <f>[1]SelInd!K6</f>
        <v>ფაქტ.</v>
      </c>
      <c r="L6" s="23" t="str">
        <f>[1]SelInd!L6</f>
        <v>ფაქტ.</v>
      </c>
      <c r="M6" s="23" t="str">
        <f>[1]SelInd!M6</f>
        <v>ფაქტ.</v>
      </c>
      <c r="N6" s="23" t="str">
        <f>[1]SelInd!N6</f>
        <v>ფაქტ.</v>
      </c>
      <c r="O6" s="23" t="str">
        <f>[1]SelInd!O6</f>
        <v>ფაქტ.</v>
      </c>
      <c r="P6" s="23" t="str">
        <f>[1]SelInd!P6</f>
        <v>ფაქტ.</v>
      </c>
      <c r="Q6" s="23" t="str">
        <f>[1]SelInd!Q6</f>
        <v>ფაქტ.</v>
      </c>
      <c r="R6" s="23" t="str">
        <f>[1]SelInd!R6</f>
        <v>ფაქტ.</v>
      </c>
      <c r="S6" s="23" t="str">
        <f>[1]SelInd!S6</f>
        <v>ფაქტ.</v>
      </c>
      <c r="T6" s="23" t="str">
        <f>[1]SelInd!T6</f>
        <v>ფაქტ.</v>
      </c>
      <c r="U6" s="23" t="str">
        <f>[1]SelInd!U6</f>
        <v>ფაქტ.</v>
      </c>
      <c r="V6" s="23" t="str">
        <f>[1]SelInd!V6</f>
        <v>ფაქტ.</v>
      </c>
      <c r="W6" s="24" t="str">
        <f>[1]SelInd!W6</f>
        <v>ფაქტ.</v>
      </c>
      <c r="X6" s="25" t="str">
        <f>[1]SelInd!X6</f>
        <v>მოსალ</v>
      </c>
      <c r="Y6" s="26" t="str">
        <f>[1]SelInd!Y6</f>
        <v>პროგნ.</v>
      </c>
      <c r="Z6" s="23" t="str">
        <f>[1]SelInd!Z6</f>
        <v>პროგნ.</v>
      </c>
      <c r="AA6" s="23" t="str">
        <f>[1]SelInd!AA6</f>
        <v>პროგნ.</v>
      </c>
      <c r="AB6" s="23" t="str">
        <f>[1]SelInd!AB6</f>
        <v>პროგნ.</v>
      </c>
    </row>
    <row r="7" spans="1:28" ht="3" customHeight="1" x14ac:dyDescent="0.2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9"/>
      <c r="X7" s="30"/>
      <c r="Y7" s="31"/>
      <c r="Z7" s="28"/>
      <c r="AA7" s="28"/>
      <c r="AB7" s="28"/>
    </row>
    <row r="8" spans="1:28" x14ac:dyDescent="0.2">
      <c r="K8" s="2"/>
      <c r="L8" s="11"/>
      <c r="Q8" s="2"/>
      <c r="R8" s="2"/>
      <c r="S8" s="2"/>
      <c r="T8" s="2"/>
      <c r="U8" s="2"/>
      <c r="V8" s="2"/>
      <c r="W8" s="32"/>
      <c r="X8" s="33"/>
      <c r="Y8" s="34"/>
    </row>
    <row r="9" spans="1:28" ht="13.5" x14ac:dyDescent="0.25">
      <c r="A9" s="35" t="s">
        <v>4</v>
      </c>
      <c r="K9" s="2"/>
      <c r="Q9" s="2"/>
      <c r="R9" s="2"/>
      <c r="S9" s="2"/>
      <c r="T9" s="2"/>
      <c r="U9" s="2"/>
      <c r="V9" s="2"/>
      <c r="W9" s="32"/>
      <c r="X9" s="33"/>
      <c r="Y9" s="34"/>
    </row>
    <row r="10" spans="1:28" ht="13.5" x14ac:dyDescent="0.25">
      <c r="A10" s="51"/>
      <c r="K10" s="2"/>
      <c r="Q10" s="2"/>
      <c r="R10" s="2"/>
      <c r="S10" s="2"/>
      <c r="T10" s="2"/>
      <c r="U10" s="2"/>
      <c r="V10" s="2"/>
      <c r="W10" s="32"/>
      <c r="X10" s="33"/>
      <c r="Y10" s="34"/>
    </row>
    <row r="11" spans="1:28" ht="13.5" x14ac:dyDescent="0.25">
      <c r="A11" s="35" t="s">
        <v>5</v>
      </c>
      <c r="B11" s="38">
        <f t="shared" ref="B11:AB11" si="2">B12-B15</f>
        <v>92.287567000000024</v>
      </c>
      <c r="C11" s="38">
        <f t="shared" si="2"/>
        <v>-3.5251509999999939</v>
      </c>
      <c r="D11" s="38">
        <f t="shared" si="2"/>
        <v>-108.694007</v>
      </c>
      <c r="E11" s="38">
        <f t="shared" si="2"/>
        <v>-392.24001999999996</v>
      </c>
      <c r="F11" s="38">
        <f t="shared" si="2"/>
        <v>-440.98005999999998</v>
      </c>
      <c r="G11" s="38">
        <f t="shared" si="2"/>
        <v>-410.05559000000005</v>
      </c>
      <c r="H11" s="38">
        <f t="shared" si="2"/>
        <v>-337.68700879999994</v>
      </c>
      <c r="I11" s="38">
        <f t="shared" si="2"/>
        <v>-316.68623405000011</v>
      </c>
      <c r="J11" s="38">
        <f t="shared" si="2"/>
        <v>-302.65245799999997</v>
      </c>
      <c r="K11" s="39">
        <f t="shared" si="2"/>
        <v>109.11921399999994</v>
      </c>
      <c r="L11" s="39">
        <f t="shared" si="2"/>
        <v>344.04168573000004</v>
      </c>
      <c r="M11" s="39">
        <f t="shared" si="2"/>
        <v>1089.89112447</v>
      </c>
      <c r="N11" s="39">
        <f t="shared" si="2"/>
        <v>1740.6536391399998</v>
      </c>
      <c r="O11" s="39">
        <f t="shared" si="2"/>
        <v>1736.2986588300005</v>
      </c>
      <c r="P11" s="39">
        <f t="shared" si="2"/>
        <v>2033.8922087999995</v>
      </c>
      <c r="Q11" s="39">
        <f t="shared" si="2"/>
        <v>2479.2299841701006</v>
      </c>
      <c r="R11" s="39">
        <f t="shared" si="2"/>
        <v>3359.0867777121002</v>
      </c>
      <c r="S11" s="39">
        <f t="shared" si="2"/>
        <v>3802.7085911408003</v>
      </c>
      <c r="T11" s="39">
        <f t="shared" si="2"/>
        <v>4317.8133499869</v>
      </c>
      <c r="U11" s="39">
        <f t="shared" si="2"/>
        <v>4564.0725566771998</v>
      </c>
      <c r="V11" s="39">
        <f t="shared" si="2"/>
        <v>5513.2097199099999</v>
      </c>
      <c r="W11" s="40">
        <f t="shared" si="2"/>
        <v>6765.0261786386018</v>
      </c>
      <c r="X11" s="41">
        <f t="shared" si="2"/>
        <v>7066.3353109</v>
      </c>
      <c r="Y11" s="42">
        <f t="shared" si="2"/>
        <v>7870.7476478999997</v>
      </c>
      <c r="Z11" s="39">
        <f t="shared" si="2"/>
        <v>8750.7114208000003</v>
      </c>
      <c r="AA11" s="39">
        <f t="shared" si="2"/>
        <v>9714.0244769000001</v>
      </c>
      <c r="AB11" s="39">
        <f t="shared" si="2"/>
        <v>10769.261614999999</v>
      </c>
    </row>
    <row r="12" spans="1:28" ht="13.5" x14ac:dyDescent="0.25">
      <c r="A12" s="43" t="s">
        <v>6</v>
      </c>
      <c r="B12" s="38">
        <f>B13+B14</f>
        <v>241.26817500000001</v>
      </c>
      <c r="C12" s="38">
        <f t="shared" ref="C12:AB12" si="3">C13+C14</f>
        <v>243.50652200000002</v>
      </c>
      <c r="D12" s="38">
        <f t="shared" si="3"/>
        <v>261.53848700000003</v>
      </c>
      <c r="E12" s="38">
        <f t="shared" si="3"/>
        <v>229.80883500000002</v>
      </c>
      <c r="F12" s="38">
        <f t="shared" si="3"/>
        <v>262.35383100000001</v>
      </c>
      <c r="G12" s="38">
        <f t="shared" si="3"/>
        <v>221.90515600000001</v>
      </c>
      <c r="H12" s="38">
        <f t="shared" si="3"/>
        <v>337.15651500000001</v>
      </c>
      <c r="I12" s="38">
        <f t="shared" si="3"/>
        <v>422.50143599999996</v>
      </c>
      <c r="J12" s="38">
        <f t="shared" si="3"/>
        <v>407.058784</v>
      </c>
      <c r="K12" s="39">
        <f t="shared" si="3"/>
        <v>705.58798899999999</v>
      </c>
      <c r="L12" s="39">
        <f t="shared" si="3"/>
        <v>859.05842998000003</v>
      </c>
      <c r="M12" s="39">
        <f t="shared" si="3"/>
        <v>1599.797051</v>
      </c>
      <c r="N12" s="39">
        <f t="shared" si="3"/>
        <v>2248.2892429999997</v>
      </c>
      <c r="O12" s="39">
        <f t="shared" si="3"/>
        <v>2508.8726507200004</v>
      </c>
      <c r="P12" s="39">
        <f t="shared" si="3"/>
        <v>3563.5056439899995</v>
      </c>
      <c r="Q12" s="39">
        <f t="shared" si="3"/>
        <v>4022.0934268099004</v>
      </c>
      <c r="R12" s="39">
        <f t="shared" si="3"/>
        <v>4709.4188327578004</v>
      </c>
      <c r="S12" s="39">
        <f t="shared" si="3"/>
        <v>4760.9465213084013</v>
      </c>
      <c r="T12" s="39">
        <f t="shared" si="3"/>
        <v>4903.7703346998996</v>
      </c>
      <c r="U12" s="39">
        <f t="shared" si="3"/>
        <v>5032.8989847083003</v>
      </c>
      <c r="V12" s="39">
        <f t="shared" si="3"/>
        <v>6040.1492015499998</v>
      </c>
      <c r="W12" s="40">
        <f t="shared" si="3"/>
        <v>7295.9129829046014</v>
      </c>
      <c r="X12" s="41">
        <f t="shared" si="3"/>
        <v>7718.2140109000002</v>
      </c>
      <c r="Y12" s="42">
        <f t="shared" si="3"/>
        <v>8490.0323478999999</v>
      </c>
      <c r="Z12" s="39">
        <f t="shared" si="3"/>
        <v>9339.0319208000001</v>
      </c>
      <c r="AA12" s="39">
        <f t="shared" si="3"/>
        <v>10272.928976900001</v>
      </c>
      <c r="AB12" s="39">
        <f t="shared" si="3"/>
        <v>11300.220915</v>
      </c>
    </row>
    <row r="13" spans="1:28" ht="13.5" x14ac:dyDescent="0.25">
      <c r="A13" s="44" t="s">
        <v>31</v>
      </c>
      <c r="B13" s="38">
        <f>[1]Data!C183</f>
        <v>241.26817500000001</v>
      </c>
      <c r="C13" s="38">
        <f>[1]Data!D183</f>
        <v>243.50652200000002</v>
      </c>
      <c r="D13" s="38">
        <f>[1]Data!E183</f>
        <v>261.05040000000002</v>
      </c>
      <c r="E13" s="38">
        <f>[1]Data!F183</f>
        <v>229.80883500000002</v>
      </c>
      <c r="F13" s="38">
        <f>[1]Data!G183</f>
        <v>262.35383100000001</v>
      </c>
      <c r="G13" s="38">
        <f>[1]Data!H183</f>
        <v>221.90515600000001</v>
      </c>
      <c r="H13" s="38">
        <f>[1]Data!I183</f>
        <v>333.56907000000001</v>
      </c>
      <c r="I13" s="38">
        <f>[1]Data!J183</f>
        <v>422.50143599999996</v>
      </c>
      <c r="J13" s="38">
        <f>[1]Data!K183</f>
        <v>407.058784</v>
      </c>
      <c r="K13" s="39">
        <f>[1]Data!L183</f>
        <v>705.58798899999999</v>
      </c>
      <c r="L13" s="39">
        <f>[1]Data!M183</f>
        <v>857.94701898000005</v>
      </c>
      <c r="M13" s="39">
        <f>[1]Data!N183</f>
        <v>1594.9572410000001</v>
      </c>
      <c r="N13" s="39">
        <f>[1]Data!O183</f>
        <v>2166.3651789999999</v>
      </c>
      <c r="O13" s="39">
        <f>[1]Data!P183</f>
        <v>2467.3969810000003</v>
      </c>
      <c r="P13" s="39">
        <f>[1]Data!Q183</f>
        <v>3557.7086144699997</v>
      </c>
      <c r="Q13" s="39">
        <f>[1]Data!R183</f>
        <v>4013.4695803589002</v>
      </c>
      <c r="R13" s="39">
        <f>[1]Data!S183</f>
        <v>4707.3128117769002</v>
      </c>
      <c r="S13" s="39">
        <f>[1]Data!T183</f>
        <v>4759.6305756632009</v>
      </c>
      <c r="T13" s="39">
        <f>[1]Data!U183</f>
        <v>4902.2814181998001</v>
      </c>
      <c r="U13" s="39">
        <f>[1]Data!V183</f>
        <v>5030.0635471110991</v>
      </c>
      <c r="V13" s="39">
        <f>[1]Data!W183</f>
        <v>6036.8850305300002</v>
      </c>
      <c r="W13" s="40">
        <f>[1]Data!X183</f>
        <v>7295.741918764601</v>
      </c>
      <c r="X13" s="41">
        <f>[1]End!Z46</f>
        <v>7718.0259999999998</v>
      </c>
      <c r="Y13" s="42">
        <f>[1]End!AA46</f>
        <v>8489.8289999999997</v>
      </c>
      <c r="Z13" s="39">
        <f>[1]End!AB46</f>
        <v>9338.8119999999999</v>
      </c>
      <c r="AA13" s="39">
        <f>[1]End!AC46</f>
        <v>10272.69</v>
      </c>
      <c r="AB13" s="39">
        <f>[1]End!AD46</f>
        <v>11299.96</v>
      </c>
    </row>
    <row r="14" spans="1:28" ht="13.5" x14ac:dyDescent="0.25">
      <c r="A14" s="44" t="s">
        <v>32</v>
      </c>
      <c r="B14" s="38">
        <f>[1]Data!C184</f>
        <v>0</v>
      </c>
      <c r="C14" s="38">
        <f>[1]Data!D184</f>
        <v>0</v>
      </c>
      <c r="D14" s="38">
        <f>[1]Data!E184</f>
        <v>0.48808700000000727</v>
      </c>
      <c r="E14" s="38">
        <f>[1]Data!F184</f>
        <v>0</v>
      </c>
      <c r="F14" s="38">
        <f>[1]Data!G184</f>
        <v>0</v>
      </c>
      <c r="G14" s="38">
        <f>[1]Data!H184</f>
        <v>0</v>
      </c>
      <c r="H14" s="38">
        <f>[1]Data!I184</f>
        <v>3.5874450000000024</v>
      </c>
      <c r="I14" s="38">
        <f>[1]Data!J184</f>
        <v>0</v>
      </c>
      <c r="J14" s="38">
        <f>[1]Data!K184</f>
        <v>0</v>
      </c>
      <c r="K14" s="39">
        <f>[1]Data!L184</f>
        <v>0</v>
      </c>
      <c r="L14" s="39">
        <f>[1]Data!M184</f>
        <v>1.1114109999999755</v>
      </c>
      <c r="M14" s="39">
        <f>[1]Data!N184</f>
        <v>4.8398099999999431</v>
      </c>
      <c r="N14" s="39">
        <f>[1]Data!O184</f>
        <v>81.924063999999817</v>
      </c>
      <c r="O14" s="39">
        <f>[1]Data!P184</f>
        <v>41.475669720000042</v>
      </c>
      <c r="P14" s="39">
        <f>[1]Data!Q184</f>
        <v>5.7970295199997963</v>
      </c>
      <c r="Q14" s="39">
        <f>[1]Data!R184</f>
        <v>8.6238464510001904</v>
      </c>
      <c r="R14" s="39">
        <f>[1]Data!S184</f>
        <v>2.1060209809002117</v>
      </c>
      <c r="S14" s="39">
        <f>[1]Data!T184</f>
        <v>1.3159456452003724</v>
      </c>
      <c r="T14" s="39">
        <f>[1]Data!U184</f>
        <v>1.488916500099549</v>
      </c>
      <c r="U14" s="39">
        <f>[1]Data!V184</f>
        <v>2.8354375972012349</v>
      </c>
      <c r="V14" s="39">
        <f>[1]Data!W184</f>
        <v>3.2641710199995941</v>
      </c>
      <c r="W14" s="40">
        <f>[1]Data!X184</f>
        <v>0.17106414000045334</v>
      </c>
      <c r="X14" s="41">
        <f>[1]End!Z72</f>
        <v>0.18801090000000001</v>
      </c>
      <c r="Y14" s="42">
        <f>[1]End!AA72</f>
        <v>0.2033479</v>
      </c>
      <c r="Z14" s="39">
        <f>[1]End!AB72</f>
        <v>0.2199208</v>
      </c>
      <c r="AA14" s="39">
        <f>[1]End!AC72</f>
        <v>0.23897689999999999</v>
      </c>
      <c r="AB14" s="39">
        <f>[1]End!AD72</f>
        <v>0.26091500000000001</v>
      </c>
    </row>
    <row r="15" spans="1:28" ht="13.5" x14ac:dyDescent="0.25">
      <c r="A15" s="43" t="s">
        <v>7</v>
      </c>
      <c r="B15" s="38">
        <f>[1]Data!C185</f>
        <v>148.98060799999999</v>
      </c>
      <c r="C15" s="38">
        <f>[1]Data!D185</f>
        <v>247.03167300000001</v>
      </c>
      <c r="D15" s="38">
        <f>[1]Data!E185</f>
        <v>370.23249400000003</v>
      </c>
      <c r="E15" s="38">
        <f>[1]Data!F185</f>
        <v>622.048855</v>
      </c>
      <c r="F15" s="38">
        <f>[1]Data!G185</f>
        <v>703.33389099999999</v>
      </c>
      <c r="G15" s="38">
        <f>[1]Data!H185</f>
        <v>631.96074600000009</v>
      </c>
      <c r="H15" s="38">
        <f>[1]Data!I185</f>
        <v>674.84352379999996</v>
      </c>
      <c r="I15" s="38">
        <f>[1]Data!J185</f>
        <v>739.18767005000007</v>
      </c>
      <c r="J15" s="38">
        <f>[1]Data!K185</f>
        <v>709.71124199999997</v>
      </c>
      <c r="K15" s="39">
        <f>[1]Data!L185</f>
        <v>596.46877500000005</v>
      </c>
      <c r="L15" s="39">
        <f>[1]Data!M185</f>
        <v>515.01674424999999</v>
      </c>
      <c r="M15" s="39">
        <f>[1]Data!N185</f>
        <v>509.90592652999999</v>
      </c>
      <c r="N15" s="39">
        <f>[1]Data!O185</f>
        <v>507.63560385999995</v>
      </c>
      <c r="O15" s="39">
        <f>[1]Data!P185</f>
        <v>772.57399188999989</v>
      </c>
      <c r="P15" s="39">
        <f>[1]Data!Q185</f>
        <v>1529.61343519</v>
      </c>
      <c r="Q15" s="39">
        <f>[1]Data!R185</f>
        <v>1542.8634426397998</v>
      </c>
      <c r="R15" s="39">
        <f>[1]Data!S185</f>
        <v>1350.3320550457001</v>
      </c>
      <c r="S15" s="39">
        <f>[1]Data!T185</f>
        <v>958.23793016760101</v>
      </c>
      <c r="T15" s="39">
        <f>[1]Data!U185</f>
        <v>585.95698471299966</v>
      </c>
      <c r="U15" s="39">
        <f>[1]Data!V185</f>
        <v>468.82642803110048</v>
      </c>
      <c r="V15" s="39">
        <f>[1]Data!W185</f>
        <v>526.93948163999994</v>
      </c>
      <c r="W15" s="40">
        <f>[1]Data!X185</f>
        <v>530.88680426599967</v>
      </c>
      <c r="X15" s="41">
        <f>[1]End!Z42</f>
        <v>651.87869999999998</v>
      </c>
      <c r="Y15" s="42">
        <f>[1]End!AA42</f>
        <v>619.28470000000004</v>
      </c>
      <c r="Z15" s="39">
        <f>[1]End!AB42</f>
        <v>588.32050000000004</v>
      </c>
      <c r="AA15" s="39">
        <f>[1]End!AC42</f>
        <v>558.90449999999998</v>
      </c>
      <c r="AB15" s="39">
        <f>[1]End!AD42</f>
        <v>530.95929999999998</v>
      </c>
    </row>
    <row r="16" spans="1:28" ht="13.5" x14ac:dyDescent="0.25">
      <c r="A16" s="35" t="s">
        <v>8</v>
      </c>
      <c r="B16" s="38">
        <f>SUM(B17,B20,B21)</f>
        <v>61.526079999999979</v>
      </c>
      <c r="C16" s="38">
        <f t="shared" ref="C16:AB16" si="4">SUM(C17,C20,C21)</f>
        <v>212.484803</v>
      </c>
      <c r="D16" s="38">
        <f t="shared" si="4"/>
        <v>385.76027799999997</v>
      </c>
      <c r="E16" s="38">
        <f t="shared" si="4"/>
        <v>654.17808500000001</v>
      </c>
      <c r="F16" s="38">
        <f t="shared" si="4"/>
        <v>749.76097699999991</v>
      </c>
      <c r="G16" s="38">
        <f t="shared" si="4"/>
        <v>801.83178200000009</v>
      </c>
      <c r="H16" s="38">
        <f t="shared" si="4"/>
        <v>769.10924379999994</v>
      </c>
      <c r="I16" s="38">
        <f t="shared" si="4"/>
        <v>833.0231640500001</v>
      </c>
      <c r="J16" s="38">
        <f t="shared" si="4"/>
        <v>892.59314399999994</v>
      </c>
      <c r="K16" s="39">
        <f t="shared" si="4"/>
        <v>757.53949899999998</v>
      </c>
      <c r="L16" s="39">
        <f t="shared" si="4"/>
        <v>663.32636126999989</v>
      </c>
      <c r="M16" s="39">
        <f t="shared" si="4"/>
        <v>182.20741252999983</v>
      </c>
      <c r="N16" s="39">
        <f t="shared" si="4"/>
        <v>53.148370860000114</v>
      </c>
      <c r="O16" s="39">
        <f t="shared" si="4"/>
        <v>-94.217871830000377</v>
      </c>
      <c r="P16" s="39">
        <f t="shared" si="4"/>
        <v>-158.93085477999944</v>
      </c>
      <c r="Q16" s="39">
        <f t="shared" si="4"/>
        <v>-398.10123252670064</v>
      </c>
      <c r="R16" s="39">
        <f t="shared" si="4"/>
        <v>-458.01480267219995</v>
      </c>
      <c r="S16" s="39">
        <f t="shared" si="4"/>
        <v>-547.39493175840016</v>
      </c>
      <c r="T16" s="39">
        <f t="shared" si="4"/>
        <v>-328.73003317169969</v>
      </c>
      <c r="U16" s="39">
        <f t="shared" si="4"/>
        <v>-63.062636295100674</v>
      </c>
      <c r="V16" s="39">
        <f t="shared" si="4"/>
        <v>-565.05157353999948</v>
      </c>
      <c r="W16" s="40">
        <f t="shared" si="4"/>
        <v>-432.49070183480217</v>
      </c>
      <c r="X16" s="41">
        <f t="shared" si="4"/>
        <v>343.81999999999994</v>
      </c>
      <c r="Y16" s="42">
        <f t="shared" si="4"/>
        <v>552.28800000000001</v>
      </c>
      <c r="Z16" s="39">
        <f t="shared" si="4"/>
        <v>849.51499999999987</v>
      </c>
      <c r="AA16" s="39">
        <f t="shared" si="4"/>
        <v>1366.6330000000003</v>
      </c>
      <c r="AB16" s="39">
        <f t="shared" si="4"/>
        <v>2189.6260000000002</v>
      </c>
    </row>
    <row r="17" spans="1:28" ht="13.5" x14ac:dyDescent="0.25">
      <c r="A17" s="43" t="s">
        <v>9</v>
      </c>
      <c r="B17" s="38">
        <f>B18-B19</f>
        <v>55.054410999999995</v>
      </c>
      <c r="C17" s="38">
        <f t="shared" ref="C17:AB17" si="5">C18-C19</f>
        <v>212.59147899999999</v>
      </c>
      <c r="D17" s="38">
        <f t="shared" si="5"/>
        <v>361.702743</v>
      </c>
      <c r="E17" s="38">
        <f t="shared" si="5"/>
        <v>495.17484200000001</v>
      </c>
      <c r="F17" s="38">
        <f t="shared" si="5"/>
        <v>685.15449999999998</v>
      </c>
      <c r="G17" s="38">
        <f t="shared" si="5"/>
        <v>780.81586800000002</v>
      </c>
      <c r="H17" s="38">
        <f t="shared" si="5"/>
        <v>739.02363995999997</v>
      </c>
      <c r="I17" s="38">
        <f t="shared" si="5"/>
        <v>755.920793</v>
      </c>
      <c r="J17" s="38">
        <f t="shared" si="5"/>
        <v>782.91187600000001</v>
      </c>
      <c r="K17" s="39">
        <f t="shared" si="5"/>
        <v>721.72229800000002</v>
      </c>
      <c r="L17" s="39">
        <f t="shared" si="5"/>
        <v>645.83450200000004</v>
      </c>
      <c r="M17" s="39">
        <f t="shared" si="5"/>
        <v>426.86041700000004</v>
      </c>
      <c r="N17" s="39">
        <f t="shared" si="5"/>
        <v>412.08356000000009</v>
      </c>
      <c r="O17" s="39">
        <f t="shared" si="5"/>
        <v>-99.246365999999966</v>
      </c>
      <c r="P17" s="39">
        <f t="shared" si="5"/>
        <v>177.72503408</v>
      </c>
      <c r="Q17" s="39">
        <f t="shared" si="5"/>
        <v>-85.700660326399998</v>
      </c>
      <c r="R17" s="39">
        <f t="shared" si="5"/>
        <v>-70.395074390299897</v>
      </c>
      <c r="S17" s="39">
        <f t="shared" si="5"/>
        <v>-416.77939014979995</v>
      </c>
      <c r="T17" s="39">
        <f t="shared" si="5"/>
        <v>35.303936104300078</v>
      </c>
      <c r="U17" s="39">
        <f t="shared" si="5"/>
        <v>-66.312423574499917</v>
      </c>
      <c r="V17" s="39">
        <f t="shared" si="5"/>
        <v>-350.91263112000007</v>
      </c>
      <c r="W17" s="40">
        <f t="shared" si="5"/>
        <v>-493.27261280480008</v>
      </c>
      <c r="X17" s="41">
        <f t="shared" si="5"/>
        <v>-381.27</v>
      </c>
      <c r="Y17" s="42">
        <f t="shared" si="5"/>
        <v>-478.27</v>
      </c>
      <c r="Z17" s="39">
        <f t="shared" si="5"/>
        <v>-493.27</v>
      </c>
      <c r="AA17" s="39">
        <f t="shared" si="5"/>
        <v>-668.27</v>
      </c>
      <c r="AB17" s="39">
        <f t="shared" si="5"/>
        <v>-704.27</v>
      </c>
    </row>
    <row r="18" spans="1:28" ht="13.5" x14ac:dyDescent="0.25">
      <c r="A18" s="44" t="s">
        <v>33</v>
      </c>
      <c r="B18" s="38">
        <f>[1]Data!C188</f>
        <v>112.445213</v>
      </c>
      <c r="C18" s="38">
        <f>[1]Data!D188</f>
        <v>300.55538899999999</v>
      </c>
      <c r="D18" s="38">
        <f>[1]Data!E188</f>
        <v>413.77964900000001</v>
      </c>
      <c r="E18" s="38">
        <f>[1]Data!F188</f>
        <v>541.52310299999999</v>
      </c>
      <c r="F18" s="38">
        <f>[1]Data!G188</f>
        <v>709.239555</v>
      </c>
      <c r="G18" s="38">
        <f>[1]Data!H188</f>
        <v>802.42723799999999</v>
      </c>
      <c r="H18" s="38">
        <f>[1]Data!I188</f>
        <v>767.62486100000001</v>
      </c>
      <c r="I18" s="38">
        <f>[1]Data!J188</f>
        <v>776.87190799999996</v>
      </c>
      <c r="J18" s="38">
        <f>[1]Data!K188</f>
        <v>816.53202499999998</v>
      </c>
      <c r="K18" s="39">
        <f>[1]Data!L188</f>
        <v>841.41363799999999</v>
      </c>
      <c r="L18" s="39">
        <f>[1]Data!M188</f>
        <v>832.84902199999999</v>
      </c>
      <c r="M18" s="39">
        <f>[1]Data!N188</f>
        <v>787.13782300000003</v>
      </c>
      <c r="N18" s="39">
        <f>[1]Data!O188</f>
        <v>778.47016000000008</v>
      </c>
      <c r="O18" s="39">
        <f>[1]Data!P188</f>
        <v>779.66696300000001</v>
      </c>
      <c r="P18" s="39">
        <f>[1]Data!Q188</f>
        <v>760.87673717999996</v>
      </c>
      <c r="Q18" s="39">
        <f>[1]Data!R188</f>
        <v>716.40493698000012</v>
      </c>
      <c r="R18" s="39">
        <f>[1]Data!S188</f>
        <v>687.36128910000002</v>
      </c>
      <c r="S18" s="39">
        <f>[1]Data!T188</f>
        <v>530.47917236000001</v>
      </c>
      <c r="T18" s="39">
        <f>[1]Data!U188</f>
        <v>523.58088198000007</v>
      </c>
      <c r="U18" s="39">
        <f>[1]Data!V188</f>
        <v>521.62271925000005</v>
      </c>
      <c r="V18" s="39">
        <f>[1]Data!W188</f>
        <v>502.46538032999996</v>
      </c>
      <c r="W18" s="40">
        <f>[1]Data!X188</f>
        <v>504.50951637999998</v>
      </c>
      <c r="X18" s="41">
        <f>[1]End!Z18</f>
        <v>469.51</v>
      </c>
      <c r="Y18" s="42">
        <f>[1]End!AA18</f>
        <v>434.51</v>
      </c>
      <c r="Z18" s="39">
        <f>[1]End!AB18</f>
        <v>399.51</v>
      </c>
      <c r="AA18" s="39">
        <f>[1]End!AC18</f>
        <v>364.51</v>
      </c>
      <c r="AB18" s="39">
        <f>[1]End!AD18</f>
        <v>329.51</v>
      </c>
    </row>
    <row r="19" spans="1:28" ht="13.5" x14ac:dyDescent="0.25">
      <c r="A19" s="44" t="s">
        <v>34</v>
      </c>
      <c r="B19" s="38">
        <f>[1]Data!C189</f>
        <v>57.390802000000001</v>
      </c>
      <c r="C19" s="38">
        <f>[1]Data!D189</f>
        <v>87.963910000000013</v>
      </c>
      <c r="D19" s="38">
        <f>[1]Data!E189</f>
        <v>52.076906000000001</v>
      </c>
      <c r="E19" s="38">
        <f>[1]Data!F189</f>
        <v>46.348260999999994</v>
      </c>
      <c r="F19" s="38">
        <f>[1]Data!G189</f>
        <v>24.085055000000001</v>
      </c>
      <c r="G19" s="38">
        <f>[1]Data!H189</f>
        <v>21.611370000000004</v>
      </c>
      <c r="H19" s="38">
        <f>[1]Data!I189</f>
        <v>28.601221039999999</v>
      </c>
      <c r="I19" s="38">
        <f>[1]Data!J189</f>
        <v>20.951115000000001</v>
      </c>
      <c r="J19" s="38">
        <f>[1]Data!K189</f>
        <v>33.620149000000005</v>
      </c>
      <c r="K19" s="39">
        <f>[1]Data!L189</f>
        <v>119.69134</v>
      </c>
      <c r="L19" s="39">
        <f>[1]Data!M189</f>
        <v>187.01451999999998</v>
      </c>
      <c r="M19" s="39">
        <f>[1]Data!N189</f>
        <v>360.27740599999998</v>
      </c>
      <c r="N19" s="39">
        <f>[1]Data!O189</f>
        <v>366.38659999999999</v>
      </c>
      <c r="O19" s="39">
        <f>[1]Data!P189</f>
        <v>878.91332899999998</v>
      </c>
      <c r="P19" s="39">
        <f>[1]Data!Q189</f>
        <v>583.15170309999996</v>
      </c>
      <c r="Q19" s="39">
        <f>[1]Data!R189</f>
        <v>802.10559730640011</v>
      </c>
      <c r="R19" s="39">
        <f>[1]Data!S189</f>
        <v>757.75636349029992</v>
      </c>
      <c r="S19" s="39">
        <f>[1]Data!T189</f>
        <v>947.25856250979996</v>
      </c>
      <c r="T19" s="39">
        <f>[1]Data!U189</f>
        <v>488.27694587569999</v>
      </c>
      <c r="U19" s="39">
        <f>[1]Data!V189</f>
        <v>587.93514282449996</v>
      </c>
      <c r="V19" s="39">
        <f>[1]Data!W189</f>
        <v>853.37801145000003</v>
      </c>
      <c r="W19" s="40">
        <f>[1]Data!X189</f>
        <v>997.78212918480006</v>
      </c>
      <c r="X19" s="41">
        <f>[1]End!Z45</f>
        <v>850.78</v>
      </c>
      <c r="Y19" s="42">
        <f>[1]End!AA45</f>
        <v>912.78</v>
      </c>
      <c r="Z19" s="39">
        <f>[1]End!AB45</f>
        <v>892.78</v>
      </c>
      <c r="AA19" s="39">
        <f>[1]End!AC45</f>
        <v>1032.78</v>
      </c>
      <c r="AB19" s="39">
        <f>[1]End!AD45</f>
        <v>1033.78</v>
      </c>
    </row>
    <row r="20" spans="1:28" ht="13.5" x14ac:dyDescent="0.25">
      <c r="A20" s="43" t="s">
        <v>35</v>
      </c>
      <c r="B20" s="38">
        <f>[1]Data!C190</f>
        <v>5.0125310000000001</v>
      </c>
      <c r="C20" s="38">
        <f>[1]Data!D190</f>
        <v>14.455260000000001</v>
      </c>
      <c r="D20" s="38">
        <f>[1]Data!E190</f>
        <v>30.205074999999997</v>
      </c>
      <c r="E20" s="38">
        <f>[1]Data!F190</f>
        <v>6.9730739999999996</v>
      </c>
      <c r="F20" s="38">
        <f>[1]Data!G190</f>
        <v>10.60816</v>
      </c>
      <c r="G20" s="38">
        <f>[1]Data!H190</f>
        <v>4.2064190000000004</v>
      </c>
      <c r="H20" s="38">
        <f>[1]Data!I190</f>
        <v>1.4114469999999999</v>
      </c>
      <c r="I20" s="38">
        <f>[1]Data!J190</f>
        <v>1.3578E-2</v>
      </c>
      <c r="J20" s="38">
        <f>[1]Data!K190</f>
        <v>6.3244600000000002</v>
      </c>
      <c r="K20" s="39">
        <f>[1]Data!L190</f>
        <v>-17.043424999999999</v>
      </c>
      <c r="L20" s="39">
        <f>[1]Data!M190</f>
        <v>0</v>
      </c>
      <c r="M20" s="39">
        <f>[1]Data!N190</f>
        <v>-254.59715399999999</v>
      </c>
      <c r="N20" s="39">
        <f>[1]Data!O190</f>
        <v>-303.40878099999998</v>
      </c>
      <c r="O20" s="39">
        <f>[1]Data!P190</f>
        <v>132.05974900000001</v>
      </c>
      <c r="P20" s="39">
        <f>[1]Data!Q190</f>
        <v>-174.05290194</v>
      </c>
      <c r="Q20" s="39">
        <f>[1]Data!R190</f>
        <v>-165.07974091999998</v>
      </c>
      <c r="R20" s="39">
        <f>[1]Data!S190</f>
        <v>-428.62245994</v>
      </c>
      <c r="S20" s="39">
        <f>[1]Data!T190</f>
        <v>-171.78901660579993</v>
      </c>
      <c r="T20" s="39">
        <f>[1]Data!U190</f>
        <v>-284.52060533169993</v>
      </c>
      <c r="U20" s="39">
        <f>[1]Data!V190</f>
        <v>211.65373204759996</v>
      </c>
      <c r="V20" s="39">
        <f>[1]Data!W190</f>
        <v>713.35389573999998</v>
      </c>
      <c r="W20" s="40">
        <f>[1]Data!X190</f>
        <v>1558.8203583084</v>
      </c>
      <c r="X20" s="41">
        <f>[1]End!Z20</f>
        <v>1922.951</v>
      </c>
      <c r="Y20" s="42">
        <f>[1]End!AA20</f>
        <v>2309.5709999999999</v>
      </c>
      <c r="Z20" s="39">
        <f>[1]End!AB20</f>
        <v>2709.5639999999999</v>
      </c>
      <c r="AA20" s="39">
        <f>[1]End!AC20</f>
        <v>3497.0520000000001</v>
      </c>
      <c r="AB20" s="39">
        <f>[1]End!AD20</f>
        <v>4460.17</v>
      </c>
    </row>
    <row r="21" spans="1:28" ht="13.5" x14ac:dyDescent="0.25">
      <c r="A21" s="43" t="s">
        <v>11</v>
      </c>
      <c r="B21" s="38">
        <f>[1]Data!C191</f>
        <v>1.4591379999999843</v>
      </c>
      <c r="C21" s="38">
        <f>[1]Data!D191</f>
        <v>-14.561935999999994</v>
      </c>
      <c r="D21" s="38">
        <f>[1]Data!E191</f>
        <v>-6.1475400000000242</v>
      </c>
      <c r="E21" s="38">
        <f>[1]Data!F191</f>
        <v>152.030169</v>
      </c>
      <c r="F21" s="38">
        <f>[1]Data!G191</f>
        <v>53.998316999999929</v>
      </c>
      <c r="G21" s="38">
        <f>[1]Data!H191</f>
        <v>16.809495000000066</v>
      </c>
      <c r="H21" s="38">
        <f>[1]Data!I191</f>
        <v>28.674156839999977</v>
      </c>
      <c r="I21" s="38">
        <f>[1]Data!J191</f>
        <v>77.088793050000106</v>
      </c>
      <c r="J21" s="38">
        <f>[1]Data!K191</f>
        <v>103.35680799999993</v>
      </c>
      <c r="K21" s="39">
        <f>[1]Data!L191</f>
        <v>52.860625999999954</v>
      </c>
      <c r="L21" s="39">
        <f>[1]Data!M191</f>
        <v>17.49185926999985</v>
      </c>
      <c r="M21" s="39">
        <f>[1]Data!N191</f>
        <v>9.9441495299997769</v>
      </c>
      <c r="N21" s="39">
        <f>[1]Data!O191</f>
        <v>-55.526408140000001</v>
      </c>
      <c r="O21" s="39">
        <f>[1]Data!P191</f>
        <v>-127.03125483000042</v>
      </c>
      <c r="P21" s="39">
        <f>[1]Data!Q191</f>
        <v>-162.60298691999944</v>
      </c>
      <c r="Q21" s="39">
        <f>[1]Data!R191</f>
        <v>-147.32083128030067</v>
      </c>
      <c r="R21" s="39">
        <f>[1]Data!S191</f>
        <v>41.002731658099947</v>
      </c>
      <c r="S21" s="39">
        <f>[1]Data!T191</f>
        <v>41.173474997199719</v>
      </c>
      <c r="T21" s="39">
        <f>[1]Data!U191</f>
        <v>-79.51336394429984</v>
      </c>
      <c r="U21" s="39">
        <f>[1]Data!V191</f>
        <v>-208.40394476820072</v>
      </c>
      <c r="V21" s="39">
        <f>[1]Data!W191</f>
        <v>-927.49283815999934</v>
      </c>
      <c r="W21" s="40">
        <f>[1]Data!X191</f>
        <v>-1498.0384473384022</v>
      </c>
      <c r="X21" s="41">
        <f>[1]End!Z74</f>
        <v>-1197.8610000000001</v>
      </c>
      <c r="Y21" s="42">
        <f>[1]End!AA74</f>
        <v>-1279.0129999999999</v>
      </c>
      <c r="Z21" s="39">
        <f>[1]End!AB74</f>
        <v>-1366.779</v>
      </c>
      <c r="AA21" s="39">
        <f>[1]End!AC74</f>
        <v>-1462.1489999999999</v>
      </c>
      <c r="AB21" s="39">
        <f>[1]End!AD74</f>
        <v>-1566.2739999999999</v>
      </c>
    </row>
    <row r="22" spans="1:28" ht="13.5" x14ac:dyDescent="0.25">
      <c r="A22" s="35" t="s">
        <v>36</v>
      </c>
      <c r="B22" s="38">
        <f t="shared" ref="B22:AB22" si="6">SUM(B11,B16)</f>
        <v>153.813647</v>
      </c>
      <c r="C22" s="38">
        <f t="shared" si="6"/>
        <v>208.95965200000001</v>
      </c>
      <c r="D22" s="38">
        <f t="shared" si="6"/>
        <v>277.06627099999997</v>
      </c>
      <c r="E22" s="38">
        <f t="shared" si="6"/>
        <v>261.93806500000005</v>
      </c>
      <c r="F22" s="38">
        <f t="shared" si="6"/>
        <v>308.78091699999993</v>
      </c>
      <c r="G22" s="38">
        <f t="shared" si="6"/>
        <v>391.77619200000004</v>
      </c>
      <c r="H22" s="38">
        <f t="shared" si="6"/>
        <v>431.422235</v>
      </c>
      <c r="I22" s="38">
        <f t="shared" si="6"/>
        <v>516.33692999999994</v>
      </c>
      <c r="J22" s="38">
        <f t="shared" si="6"/>
        <v>589.94068599999991</v>
      </c>
      <c r="K22" s="39">
        <f t="shared" si="6"/>
        <v>866.65871299999992</v>
      </c>
      <c r="L22" s="39">
        <f t="shared" si="6"/>
        <v>1007.3680469999999</v>
      </c>
      <c r="M22" s="39">
        <f t="shared" si="6"/>
        <v>1272.0985369999999</v>
      </c>
      <c r="N22" s="39">
        <f t="shared" si="6"/>
        <v>1793.8020099999999</v>
      </c>
      <c r="O22" s="39">
        <f t="shared" si="6"/>
        <v>1642.0807870000001</v>
      </c>
      <c r="P22" s="39">
        <f t="shared" si="6"/>
        <v>1874.96135402</v>
      </c>
      <c r="Q22" s="39">
        <f t="shared" si="6"/>
        <v>2081.1287516433999</v>
      </c>
      <c r="R22" s="39">
        <f t="shared" si="6"/>
        <v>2901.0719750399003</v>
      </c>
      <c r="S22" s="39">
        <f t="shared" si="6"/>
        <v>3255.3136593824001</v>
      </c>
      <c r="T22" s="39">
        <f t="shared" si="6"/>
        <v>3989.0833168152003</v>
      </c>
      <c r="U22" s="39">
        <f t="shared" si="6"/>
        <v>4501.0099203820992</v>
      </c>
      <c r="V22" s="39">
        <f t="shared" si="6"/>
        <v>4948.1581463700004</v>
      </c>
      <c r="W22" s="40">
        <f t="shared" si="6"/>
        <v>6332.5354768037996</v>
      </c>
      <c r="X22" s="41">
        <f t="shared" si="6"/>
        <v>7410.1553108999997</v>
      </c>
      <c r="Y22" s="42">
        <f t="shared" si="6"/>
        <v>8423.0356479000002</v>
      </c>
      <c r="Z22" s="39">
        <f t="shared" si="6"/>
        <v>9600.2264207999997</v>
      </c>
      <c r="AA22" s="39">
        <f t="shared" si="6"/>
        <v>11080.6574769</v>
      </c>
      <c r="AB22" s="39">
        <f t="shared" si="6"/>
        <v>12958.887615</v>
      </c>
    </row>
    <row r="23" spans="1:28" ht="13.5" x14ac:dyDescent="0.25">
      <c r="A23" s="43" t="s">
        <v>37</v>
      </c>
      <c r="B23" s="38">
        <f>[1]Data!C193</f>
        <v>131.36475899999999</v>
      </c>
      <c r="C23" s="38">
        <f>[1]Data!D193</f>
        <v>185.57400100000001</v>
      </c>
      <c r="D23" s="38">
        <f>[1]Data!E193</f>
        <v>254.554891</v>
      </c>
      <c r="E23" s="38">
        <f>[1]Data!F193</f>
        <v>221.97492199999999</v>
      </c>
      <c r="F23" s="38">
        <f>[1]Data!G193</f>
        <v>259.771503</v>
      </c>
      <c r="G23" s="38">
        <f>[1]Data!H193</f>
        <v>329.15705500000001</v>
      </c>
      <c r="H23" s="38">
        <f>[1]Data!I193</f>
        <v>365.668948</v>
      </c>
      <c r="I23" s="38">
        <f>[1]Data!J193</f>
        <v>417.17828700000001</v>
      </c>
      <c r="J23" s="38">
        <f>[1]Data!K193</f>
        <v>473.24204400000002</v>
      </c>
      <c r="K23" s="39">
        <f>[1]Data!L193</f>
        <v>676.15748499999995</v>
      </c>
      <c r="L23" s="39">
        <f>[1]Data!M193</f>
        <v>811.39990799999998</v>
      </c>
      <c r="M23" s="39">
        <f>[1]Data!N193</f>
        <v>929.53787699999998</v>
      </c>
      <c r="N23" s="39">
        <f>[1]Data!O193</f>
        <v>1310.4875939999999</v>
      </c>
      <c r="O23" s="39">
        <f>[1]Data!P193</f>
        <v>1290.7032850000001</v>
      </c>
      <c r="P23" s="39">
        <f>[1]Data!Q193</f>
        <v>1457.9379499500001</v>
      </c>
      <c r="Q23" s="39">
        <f>[1]Data!R193</f>
        <v>1618.17955992</v>
      </c>
      <c r="R23" s="39">
        <f>[1]Data!S193</f>
        <v>1753.5844716499998</v>
      </c>
      <c r="S23" s="39">
        <f>[1]Data!T193</f>
        <v>1918.05888779</v>
      </c>
      <c r="T23" s="39">
        <f>[1]Data!U193</f>
        <v>2351.5525512300001</v>
      </c>
      <c r="U23" s="39">
        <f>[1]Data!V193</f>
        <v>2462.1084538699997</v>
      </c>
      <c r="V23" s="39">
        <f>[1]Data!W193</f>
        <v>2503.73180963</v>
      </c>
      <c r="W23" s="40">
        <f>[1]Data!X193</f>
        <v>2999.3227041100004</v>
      </c>
      <c r="X23" s="41">
        <f>[1]End!Z8</f>
        <v>3469.569</v>
      </c>
      <c r="Y23" s="42">
        <f>[1]End!AA8</f>
        <v>3934.875</v>
      </c>
      <c r="Z23" s="39">
        <f>[1]End!AB8</f>
        <v>4468.9790000000003</v>
      </c>
      <c r="AA23" s="39">
        <f>[1]End!AC8</f>
        <v>5109.3549999999896</v>
      </c>
      <c r="AB23" s="39">
        <f>[1]End!AD8</f>
        <v>5880.18</v>
      </c>
    </row>
    <row r="24" spans="1:28" ht="13.5" x14ac:dyDescent="0.25">
      <c r="A24" s="43" t="s">
        <v>38</v>
      </c>
      <c r="B24" s="38">
        <f>[1]Data!C194</f>
        <v>11.908148000000001</v>
      </c>
      <c r="C24" s="38">
        <f>[1]Data!D194</f>
        <v>13.722975</v>
      </c>
      <c r="D24" s="38">
        <f>[1]Data!E194</f>
        <v>15.652882999999999</v>
      </c>
      <c r="E24" s="38">
        <f>[1]Data!F194</f>
        <v>18.049869000000001</v>
      </c>
      <c r="F24" s="38">
        <f>[1]Data!G194</f>
        <v>29.690570000000001</v>
      </c>
      <c r="G24" s="38">
        <f>[1]Data!H194</f>
        <v>38.943140999999997</v>
      </c>
      <c r="H24" s="38">
        <f>[1]Data!I194</f>
        <v>53.299855000000001</v>
      </c>
      <c r="I24" s="38">
        <f>[1]Data!J194</f>
        <v>72.228193000000005</v>
      </c>
      <c r="J24" s="38">
        <f>[1]Data!K194</f>
        <v>81.405400999999998</v>
      </c>
      <c r="K24" s="39">
        <f>[1]Data!L194</f>
        <v>92.333619000000013</v>
      </c>
      <c r="L24" s="39">
        <f>[1]Data!M194</f>
        <v>129.83328499999999</v>
      </c>
      <c r="M24" s="39">
        <f>[1]Data!N194</f>
        <v>224.558527</v>
      </c>
      <c r="N24" s="39">
        <f>[1]Data!O194</f>
        <v>278.25338500000004</v>
      </c>
      <c r="O24" s="39">
        <f>[1]Data!P194</f>
        <v>121.235848</v>
      </c>
      <c r="P24" s="39">
        <f>[1]Data!Q194</f>
        <v>127.29106723000001</v>
      </c>
      <c r="Q24" s="39">
        <f>[1]Data!R194</f>
        <v>244.75037637599999</v>
      </c>
      <c r="R24" s="39">
        <f>[1]Data!S194</f>
        <v>752.33199318820004</v>
      </c>
      <c r="S24" s="39">
        <f>[1]Data!T194</f>
        <v>874.35806775230003</v>
      </c>
      <c r="T24" s="39">
        <f>[1]Data!U194</f>
        <v>992.62069474970008</v>
      </c>
      <c r="U24" s="39">
        <f>[1]Data!V194</f>
        <v>1154.3723335883999</v>
      </c>
      <c r="V24" s="39">
        <f>[1]Data!W194</f>
        <v>1717.24547723</v>
      </c>
      <c r="W24" s="40">
        <f>[1]Data!X194</f>
        <v>2766.3046281767997</v>
      </c>
      <c r="X24" s="41">
        <f>[1]End!Z83</f>
        <v>3151.3029999999999</v>
      </c>
      <c r="Y24" s="42">
        <f>[1]End!AA83</f>
        <v>3489.5230000000001</v>
      </c>
      <c r="Z24" s="39">
        <f>[1]End!AB83</f>
        <v>3861.6840000000002</v>
      </c>
      <c r="AA24" s="39">
        <f>[1]End!AC83</f>
        <v>4291.67</v>
      </c>
      <c r="AB24" s="39">
        <f>[1]End!AD83</f>
        <v>4789.7700000000004</v>
      </c>
    </row>
    <row r="25" spans="1:28" ht="13.5" x14ac:dyDescent="0.25">
      <c r="A25" s="43" t="s">
        <v>39</v>
      </c>
      <c r="B25" s="38">
        <f>B22-B23-B24</f>
        <v>10.54074000000001</v>
      </c>
      <c r="C25" s="38">
        <f t="shared" ref="C25:AB25" si="7">C22-C23-C24</f>
        <v>9.6626759999999958</v>
      </c>
      <c r="D25" s="38">
        <f t="shared" si="7"/>
        <v>6.858496999999975</v>
      </c>
      <c r="E25" s="38">
        <f t="shared" si="7"/>
        <v>21.913274000000058</v>
      </c>
      <c r="F25" s="38">
        <f t="shared" si="7"/>
        <v>19.318843999999935</v>
      </c>
      <c r="G25" s="38">
        <f t="shared" si="7"/>
        <v>23.675996000000026</v>
      </c>
      <c r="H25" s="38">
        <f t="shared" si="7"/>
        <v>12.453431999999999</v>
      </c>
      <c r="I25" s="38">
        <f t="shared" si="7"/>
        <v>26.930449999999922</v>
      </c>
      <c r="J25" s="38">
        <f t="shared" si="7"/>
        <v>35.293240999999895</v>
      </c>
      <c r="K25" s="39">
        <f t="shared" si="7"/>
        <v>98.167608999999956</v>
      </c>
      <c r="L25" s="39">
        <f t="shared" si="7"/>
        <v>66.134853999999962</v>
      </c>
      <c r="M25" s="39">
        <f t="shared" si="7"/>
        <v>118.00213299999987</v>
      </c>
      <c r="N25" s="39">
        <f t="shared" si="7"/>
        <v>205.0610309999999</v>
      </c>
      <c r="O25" s="39">
        <f t="shared" si="7"/>
        <v>230.14165400000005</v>
      </c>
      <c r="P25" s="39">
        <f t="shared" si="7"/>
        <v>289.73233683999996</v>
      </c>
      <c r="Q25" s="39">
        <f t="shared" si="7"/>
        <v>218.19881534739997</v>
      </c>
      <c r="R25" s="39">
        <f t="shared" si="7"/>
        <v>395.15551020170039</v>
      </c>
      <c r="S25" s="39">
        <f t="shared" si="7"/>
        <v>462.89670384010014</v>
      </c>
      <c r="T25" s="39">
        <f t="shared" si="7"/>
        <v>644.91007083550016</v>
      </c>
      <c r="U25" s="39">
        <f t="shared" si="7"/>
        <v>884.52913292369954</v>
      </c>
      <c r="V25" s="39">
        <f t="shared" si="7"/>
        <v>727.18085951000035</v>
      </c>
      <c r="W25" s="40">
        <f t="shared" si="7"/>
        <v>566.90814451699953</v>
      </c>
      <c r="X25" s="41">
        <f t="shared" si="7"/>
        <v>789.28331089999983</v>
      </c>
      <c r="Y25" s="42">
        <f t="shared" si="7"/>
        <v>998.63764790000005</v>
      </c>
      <c r="Z25" s="39">
        <f t="shared" si="7"/>
        <v>1269.5634207999992</v>
      </c>
      <c r="AA25" s="39">
        <f t="shared" si="7"/>
        <v>1679.6324769000103</v>
      </c>
      <c r="AB25" s="39">
        <f t="shared" si="7"/>
        <v>2288.9376149999989</v>
      </c>
    </row>
    <row r="26" spans="1:28" x14ac:dyDescent="0.2">
      <c r="A26" s="37"/>
      <c r="B26" s="45"/>
      <c r="C26" s="45"/>
      <c r="D26" s="45"/>
      <c r="E26" s="45"/>
      <c r="F26" s="45"/>
      <c r="G26" s="45"/>
      <c r="H26" s="45"/>
      <c r="I26" s="45"/>
      <c r="J26" s="45"/>
      <c r="K26" s="46"/>
      <c r="L26" s="47"/>
      <c r="M26" s="47"/>
      <c r="N26" s="47"/>
      <c r="O26" s="47"/>
      <c r="P26" s="47"/>
      <c r="Q26" s="47"/>
      <c r="R26" s="47"/>
      <c r="S26" s="46"/>
      <c r="T26" s="46"/>
      <c r="U26" s="46"/>
      <c r="V26" s="46"/>
      <c r="W26" s="48"/>
      <c r="X26" s="49"/>
      <c r="Y26" s="50"/>
      <c r="Z26" s="45"/>
      <c r="AA26" s="45"/>
      <c r="AB26" s="45"/>
    </row>
    <row r="27" spans="1:28" ht="13.5" x14ac:dyDescent="0.25">
      <c r="A27" s="51" t="s">
        <v>17</v>
      </c>
      <c r="B27" s="45"/>
      <c r="C27" s="45"/>
      <c r="D27" s="45"/>
      <c r="E27" s="45"/>
      <c r="F27" s="45"/>
      <c r="G27" s="45"/>
      <c r="H27" s="45"/>
      <c r="I27" s="45"/>
      <c r="J27" s="45"/>
      <c r="K27" s="46"/>
      <c r="L27" s="46"/>
      <c r="M27" s="46"/>
      <c r="N27" s="46"/>
      <c r="O27" s="46"/>
      <c r="P27" s="46"/>
      <c r="Q27" s="46"/>
      <c r="R27" s="39"/>
      <c r="S27" s="39"/>
      <c r="T27" s="39"/>
      <c r="U27" s="39"/>
      <c r="V27" s="39"/>
      <c r="W27" s="40"/>
      <c r="X27" s="49"/>
      <c r="Y27" s="50"/>
      <c r="Z27" s="45"/>
      <c r="AA27" s="45"/>
      <c r="AB27" s="45"/>
    </row>
    <row r="28" spans="1:28" ht="13.5" x14ac:dyDescent="0.25">
      <c r="A28" s="82" t="s">
        <v>40</v>
      </c>
      <c r="B28" s="45"/>
      <c r="C28" s="45"/>
      <c r="D28" s="45"/>
      <c r="E28" s="45"/>
      <c r="F28" s="45"/>
      <c r="G28" s="45"/>
      <c r="H28" s="45"/>
      <c r="I28" s="45"/>
      <c r="J28" s="45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8"/>
      <c r="X28" s="49"/>
      <c r="Y28" s="50"/>
      <c r="Z28" s="45"/>
      <c r="AA28" s="45"/>
      <c r="AB28" s="45"/>
    </row>
    <row r="29" spans="1:28" ht="13.5" x14ac:dyDescent="0.25">
      <c r="A29" s="83" t="s">
        <v>41</v>
      </c>
      <c r="B29" s="57">
        <f>-B30*12/([1]BOP!B14+[1]BOP!B17)</f>
        <v>2.8425055296543564</v>
      </c>
      <c r="C29" s="57">
        <f>-C30*12/([1]BOP!C14+[1]BOP!C17)</f>
        <v>2.3036085466576708</v>
      </c>
      <c r="D29" s="57">
        <f>-D30*12/([1]BOP!D14+[1]BOP!D17)</f>
        <v>1.6847932560061061</v>
      </c>
      <c r="E29" s="57">
        <f>-E30*12/([1]BOP!E14+[1]BOP!E17)</f>
        <v>1.1174415257959074</v>
      </c>
      <c r="F29" s="57">
        <f>-F30*12/([1]BOP!F14+[1]BOP!F17)</f>
        <v>1.3856149038830754</v>
      </c>
      <c r="G29" s="57">
        <f>-G30*12/([1]BOP!G14+[1]BOP!G17)</f>
        <v>1.0161815731234807</v>
      </c>
      <c r="H29" s="57">
        <f>-H30*12/([1]BOP!H14+[1]BOP!H17)</f>
        <v>1.4681711528157197</v>
      </c>
      <c r="I29" s="57">
        <f>-I30*12/([1]BOP!I14+[1]BOP!I17)</f>
        <v>1.6646105298894178</v>
      </c>
      <c r="J29" s="57">
        <f>-J30*12/([1]BOP!J14+[1]BOP!J17)</f>
        <v>1.2612477899730126</v>
      </c>
      <c r="K29" s="47">
        <f>-K30*12/([1]BOP!K14+[1]BOP!K17)</f>
        <v>1.8608710659688295</v>
      </c>
      <c r="L29" s="47">
        <f>-L30*12/([1]BOP!L14+[1]BOP!L17)</f>
        <v>1.7311442474160434</v>
      </c>
      <c r="M29" s="47">
        <f>-M30*12/([1]BOP!M14+[1]BOP!M17)</f>
        <v>2.5310356603720598</v>
      </c>
      <c r="N29" s="47">
        <f>-N30*12/([1]BOP!N14+[1]BOP!N17)</f>
        <v>2.7604202977282695</v>
      </c>
      <c r="O29" s="47">
        <f>-O30*12/([1]BOP!O14+[1]BOP!O17)</f>
        <v>2.3670914655352662</v>
      </c>
      <c r="P29" s="47">
        <f>-P30*12/([1]BOP!P14+[1]BOP!P17)</f>
        <v>4.807889063976325</v>
      </c>
      <c r="Q29" s="47">
        <f>-Q30*12/([1]BOP!Q14+[1]BOP!Q17)</f>
        <v>4.4263189012475319</v>
      </c>
      <c r="R29" s="47">
        <f>-R30*12/([1]BOP!R14+[1]BOP!R17)</f>
        <v>4.2226141533414943</v>
      </c>
      <c r="S29" s="47">
        <f>-S30*12/([1]BOP!S14+[1]BOP!S17)</f>
        <v>3.7632362096217191</v>
      </c>
      <c r="T29" s="47">
        <f>-T30*12/([1]BOP!T14+[1]BOP!T17)</f>
        <v>3.6442980922699433</v>
      </c>
      <c r="U29" s="47">
        <f>-U30*12/([1]BOP!U14+[1]BOP!U17)</f>
        <v>3.2150139675529026</v>
      </c>
      <c r="V29" s="47">
        <f>-V30*12/([1]BOP!V14+[1]BOP!V17)</f>
        <v>3.4731289825356422</v>
      </c>
      <c r="W29" s="84">
        <f>-W30*12/([1]BOP!W14+[1]BOP!W17)</f>
        <v>3.8773516343752079</v>
      </c>
      <c r="X29" s="85">
        <f>-X30*12/([1]BOP!X14+[1]BOP!X17)</f>
        <v>4.0645649954518683</v>
      </c>
      <c r="Y29" s="86">
        <f>-Y30*12/([1]BOP!Y14+[1]BOP!Y17)</f>
        <v>4.1075946996446362</v>
      </c>
      <c r="Z29" s="57">
        <f>-Z30*12/([1]BOP!Z14+[1]BOP!Z17)</f>
        <v>4.1548921959730238</v>
      </c>
      <c r="AA29" s="57">
        <f>-AA30*12/([1]BOP!AA14+[1]BOP!AA17)</f>
        <v>4.1775173812618478</v>
      </c>
      <c r="AB29" s="57">
        <f>-AB30*12/([1]BOP!AB14+[1]BOP!AB17)</f>
        <v>4.175147310710666</v>
      </c>
    </row>
    <row r="30" spans="1:28" ht="13.5" x14ac:dyDescent="0.25">
      <c r="A30" s="83" t="s">
        <v>42</v>
      </c>
      <c r="B30" s="57">
        <f>B13/[1]NatAcc!B56</f>
        <v>193.47371762315893</v>
      </c>
      <c r="C30" s="57">
        <f>C13/[1]NatAcc!C56</f>
        <v>190.26424430264365</v>
      </c>
      <c r="D30" s="57">
        <f>D13/[1]NatAcc!D56</f>
        <v>198.29574544045829</v>
      </c>
      <c r="E30" s="57">
        <f>E13/[1]NatAcc!E56</f>
        <v>126.50027614678901</v>
      </c>
      <c r="F30" s="57">
        <f>F13/[1]NatAcc!F56</f>
        <v>134.45768296432971</v>
      </c>
      <c r="G30" s="57">
        <f>G13/[1]NatAcc!G56</f>
        <v>112.035023047679</v>
      </c>
      <c r="H30" s="57">
        <f>H13/[1]NatAcc!H56</f>
        <v>161.92673300970873</v>
      </c>
      <c r="I30" s="57">
        <f>I13/[1]NatAcc!I56</f>
        <v>202.15379712918659</v>
      </c>
      <c r="J30" s="57">
        <f>J13/[1]NatAcc!J56</f>
        <v>196.17290795180722</v>
      </c>
      <c r="K30" s="47">
        <f>K13/[1]NatAcc!K56</f>
        <v>386.62355561643835</v>
      </c>
      <c r="L30" s="47">
        <f>L13/[1]NatAcc!L56</f>
        <v>478.63153081171549</v>
      </c>
      <c r="M30" s="47">
        <f>M13/[1]NatAcc!M56</f>
        <v>930.81834899328862</v>
      </c>
      <c r="N30" s="47">
        <f>N13/[1]NatAcc!N56</f>
        <v>1361.1241386026641</v>
      </c>
      <c r="O30" s="47">
        <f>O13/[1]NatAcc!O56</f>
        <v>1480.1421601679665</v>
      </c>
      <c r="P30" s="47">
        <f>P13/[1]NatAcc!P56</f>
        <v>2110.397801916004</v>
      </c>
      <c r="Q30" s="47">
        <f>Q13/[1]NatAcc!Q56</f>
        <v>2263.9156026392716</v>
      </c>
      <c r="R30" s="47">
        <f>R13/[1]NatAcc!R56</f>
        <v>2818.2439153307191</v>
      </c>
      <c r="S30" s="47">
        <f>S13/[1]NatAcc!S56</f>
        <v>2872.9586380534802</v>
      </c>
      <c r="T30" s="47">
        <f>T13/[1]NatAcc!T56</f>
        <v>2823.4069102112539</v>
      </c>
      <c r="U30" s="47">
        <f>U13/[1]NatAcc!U56</f>
        <v>2699.1111542772587</v>
      </c>
      <c r="V30" s="47">
        <f>V13/[1]NatAcc!V56</f>
        <v>2520.7253039918164</v>
      </c>
      <c r="W30" s="84">
        <f>W13/[1]NatAcc!W56</f>
        <v>2756.4386877605416</v>
      </c>
      <c r="X30" s="85">
        <f>X13/[1]NatAcc!X56</f>
        <v>3087.2103999999999</v>
      </c>
      <c r="Y30" s="86">
        <f>Y13/[1]NatAcc!Y56</f>
        <v>3395.9315999999999</v>
      </c>
      <c r="Z30" s="57">
        <f>Z13/[1]NatAcc!Z56</f>
        <v>3735.5248000000001</v>
      </c>
      <c r="AA30" s="57">
        <f>AA13/[1]NatAcc!AA56</f>
        <v>4109.076</v>
      </c>
      <c r="AB30" s="57">
        <f>AB13/[1]NatAcc!AB56</f>
        <v>4519.9839999999995</v>
      </c>
    </row>
    <row r="31" spans="1:28" ht="13.5" x14ac:dyDescent="0.25">
      <c r="A31" s="82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</row>
    <row r="32" spans="1:28" ht="13.5" x14ac:dyDescent="0.25">
      <c r="A32" s="35" t="s">
        <v>24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</row>
    <row r="33" spans="1:28" ht="13.5" x14ac:dyDescent="0.25">
      <c r="A33" s="35"/>
      <c r="B33" s="45"/>
      <c r="C33" s="45"/>
      <c r="D33" s="45"/>
      <c r="E33" s="45"/>
      <c r="F33" s="45"/>
      <c r="G33" s="45"/>
      <c r="H33" s="45"/>
      <c r="I33" s="45"/>
      <c r="J33" s="45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/>
      <c r="X33" s="49"/>
      <c r="Y33" s="50"/>
      <c r="Z33" s="45"/>
      <c r="AA33" s="45"/>
      <c r="AB33" s="45"/>
    </row>
    <row r="34" spans="1:28" ht="13.5" x14ac:dyDescent="0.25">
      <c r="A34" s="35" t="s">
        <v>5</v>
      </c>
      <c r="B34" s="45"/>
      <c r="C34" s="89">
        <f t="shared" ref="C34:AB43" si="8">IF(B11=0,"'-'",(C11-B11)/B11)</f>
        <v>-1.0381974638035478</v>
      </c>
      <c r="D34" s="90">
        <f t="shared" si="8"/>
        <v>29.833858464502708</v>
      </c>
      <c r="E34" s="89">
        <f t="shared" si="8"/>
        <v>2.608662803276725</v>
      </c>
      <c r="F34" s="89">
        <f t="shared" si="8"/>
        <v>0.12426075238319646</v>
      </c>
      <c r="G34" s="89">
        <f t="shared" si="8"/>
        <v>-7.0126685546734083E-2</v>
      </c>
      <c r="H34" s="89">
        <f t="shared" si="8"/>
        <v>-0.17648480587717411</v>
      </c>
      <c r="I34" s="89">
        <f t="shared" si="8"/>
        <v>-6.2190058257283597E-2</v>
      </c>
      <c r="J34" s="89">
        <f t="shared" si="8"/>
        <v>-4.4314449259529279E-2</v>
      </c>
      <c r="K34" s="91">
        <f t="shared" si="8"/>
        <v>-1.3605429631105126</v>
      </c>
      <c r="L34" s="91">
        <f t="shared" si="8"/>
        <v>2.152897396511674</v>
      </c>
      <c r="M34" s="91">
        <f t="shared" si="8"/>
        <v>2.1679042676396314</v>
      </c>
      <c r="N34" s="91">
        <f t="shared" si="8"/>
        <v>0.59708947073631524</v>
      </c>
      <c r="O34" s="91">
        <f t="shared" si="8"/>
        <v>-2.5019223882764784E-3</v>
      </c>
      <c r="P34" s="91">
        <f t="shared" si="8"/>
        <v>0.17139536937184038</v>
      </c>
      <c r="Q34" s="91">
        <f t="shared" si="8"/>
        <v>0.21895839584972465</v>
      </c>
      <c r="R34" s="91">
        <f t="shared" si="8"/>
        <v>0.3548911553828773</v>
      </c>
      <c r="S34" s="91">
        <f t="shared" si="8"/>
        <v>0.13206619619718615</v>
      </c>
      <c r="T34" s="91">
        <f t="shared" si="8"/>
        <v>0.13545733166252688</v>
      </c>
      <c r="U34" s="91">
        <f t="shared" si="8"/>
        <v>5.7033314488002813E-2</v>
      </c>
      <c r="V34" s="91">
        <f t="shared" si="8"/>
        <v>0.20795838616636808</v>
      </c>
      <c r="W34" s="92">
        <f t="shared" si="8"/>
        <v>0.22705765286016313</v>
      </c>
      <c r="X34" s="93">
        <f t="shared" si="8"/>
        <v>4.4539241135949877E-2</v>
      </c>
      <c r="Y34" s="94">
        <f t="shared" si="8"/>
        <v>0.11383727230707175</v>
      </c>
      <c r="Z34" s="89">
        <f t="shared" si="8"/>
        <v>0.11180180235289139</v>
      </c>
      <c r="AA34" s="89">
        <f t="shared" si="8"/>
        <v>0.11008397029414696</v>
      </c>
      <c r="AB34" s="89">
        <f t="shared" si="8"/>
        <v>0.10863027374589787</v>
      </c>
    </row>
    <row r="35" spans="1:28" ht="13.5" x14ac:dyDescent="0.25">
      <c r="A35" s="43" t="s">
        <v>6</v>
      </c>
      <c r="B35" s="45"/>
      <c r="C35" s="89">
        <f t="shared" si="8"/>
        <v>9.2774233485208076E-3</v>
      </c>
      <c r="D35" s="89">
        <f t="shared" si="8"/>
        <v>7.405126093501517E-2</v>
      </c>
      <c r="E35" s="89">
        <f t="shared" si="8"/>
        <v>-0.12131924583627346</v>
      </c>
      <c r="F35" s="89">
        <f t="shared" si="8"/>
        <v>0.14161768845832232</v>
      </c>
      <c r="G35" s="89">
        <f t="shared" si="8"/>
        <v>-0.15417604098184487</v>
      </c>
      <c r="H35" s="89">
        <f t="shared" si="8"/>
        <v>0.51937215465151254</v>
      </c>
      <c r="I35" s="89">
        <f t="shared" si="8"/>
        <v>0.25313146032488781</v>
      </c>
      <c r="J35" s="89">
        <f t="shared" si="8"/>
        <v>-3.6550531392749996E-2</v>
      </c>
      <c r="K35" s="91">
        <f t="shared" si="8"/>
        <v>0.73338106616070464</v>
      </c>
      <c r="L35" s="91">
        <f t="shared" si="8"/>
        <v>0.21750716193101188</v>
      </c>
      <c r="M35" s="91">
        <f t="shared" si="8"/>
        <v>0.86226803110149952</v>
      </c>
      <c r="N35" s="91">
        <f t="shared" si="8"/>
        <v>0.40535903700700077</v>
      </c>
      <c r="O35" s="91">
        <f t="shared" si="8"/>
        <v>0.11590297313004611</v>
      </c>
      <c r="P35" s="91">
        <f t="shared" si="8"/>
        <v>0.42036130967721252</v>
      </c>
      <c r="Q35" s="91">
        <f t="shared" si="8"/>
        <v>0.12869006776889164</v>
      </c>
      <c r="R35" s="91">
        <f t="shared" si="8"/>
        <v>0.17088747898455658</v>
      </c>
      <c r="S35" s="91">
        <f t="shared" si="8"/>
        <v>1.0941411324935547E-2</v>
      </c>
      <c r="T35" s="91">
        <f t="shared" si="8"/>
        <v>2.9999037534294243E-2</v>
      </c>
      <c r="U35" s="91">
        <f t="shared" si="8"/>
        <v>2.6332523995804762E-2</v>
      </c>
      <c r="V35" s="91">
        <f t="shared" si="8"/>
        <v>0.20013320750169564</v>
      </c>
      <c r="W35" s="92">
        <f t="shared" si="8"/>
        <v>0.20790277515534755</v>
      </c>
      <c r="X35" s="93">
        <f t="shared" si="8"/>
        <v>5.7881861938994097E-2</v>
      </c>
      <c r="Y35" s="94">
        <f t="shared" si="8"/>
        <v>9.9999603005307192E-2</v>
      </c>
      <c r="Z35" s="89">
        <f t="shared" si="8"/>
        <v>9.9999568683622184E-2</v>
      </c>
      <c r="AA35" s="89">
        <f t="shared" si="8"/>
        <v>9.9999342974726776E-2</v>
      </c>
      <c r="AB35" s="89">
        <f t="shared" si="8"/>
        <v>9.9999906590418075E-2</v>
      </c>
    </row>
    <row r="36" spans="1:28" ht="13.5" x14ac:dyDescent="0.25">
      <c r="A36" s="44" t="s">
        <v>31</v>
      </c>
      <c r="B36" s="45"/>
      <c r="C36" s="89">
        <f t="shared" si="8"/>
        <v>9.2774233485208076E-3</v>
      </c>
      <c r="D36" s="89">
        <f t="shared" si="8"/>
        <v>7.2046850556224548E-2</v>
      </c>
      <c r="E36" s="89">
        <f t="shared" si="8"/>
        <v>-0.11967637283834848</v>
      </c>
      <c r="F36" s="89">
        <f t="shared" si="8"/>
        <v>0.14161768845832232</v>
      </c>
      <c r="G36" s="89">
        <f t="shared" si="8"/>
        <v>-0.15417604098184487</v>
      </c>
      <c r="H36" s="89">
        <f t="shared" si="8"/>
        <v>0.50320558572329888</v>
      </c>
      <c r="I36" s="89">
        <f t="shared" si="8"/>
        <v>0.26660854976751874</v>
      </c>
      <c r="J36" s="89">
        <f t="shared" si="8"/>
        <v>-3.6550531392749996E-2</v>
      </c>
      <c r="K36" s="91">
        <f t="shared" si="8"/>
        <v>0.73338106616070464</v>
      </c>
      <c r="L36" s="91">
        <f t="shared" si="8"/>
        <v>0.21593200614983832</v>
      </c>
      <c r="M36" s="91">
        <f t="shared" si="8"/>
        <v>0.85903931794788457</v>
      </c>
      <c r="N36" s="91">
        <f t="shared" si="8"/>
        <v>0.35825909517282151</v>
      </c>
      <c r="O36" s="91">
        <f t="shared" si="8"/>
        <v>0.13895709039182283</v>
      </c>
      <c r="P36" s="91">
        <f t="shared" si="8"/>
        <v>0.44188739869014182</v>
      </c>
      <c r="Q36" s="91">
        <f t="shared" si="8"/>
        <v>0.12810519783301486</v>
      </c>
      <c r="R36" s="91">
        <f t="shared" si="8"/>
        <v>0.17287865711341802</v>
      </c>
      <c r="S36" s="91">
        <f t="shared" si="8"/>
        <v>1.1114146430934139E-2</v>
      </c>
      <c r="T36" s="91">
        <f t="shared" si="8"/>
        <v>2.9970990451653357E-2</v>
      </c>
      <c r="U36" s="91">
        <f t="shared" si="8"/>
        <v>2.6065849348612613E-2</v>
      </c>
      <c r="V36" s="91">
        <f t="shared" si="8"/>
        <v>0.20016078802764745</v>
      </c>
      <c r="W36" s="92">
        <f t="shared" si="8"/>
        <v>0.20852755715377291</v>
      </c>
      <c r="X36" s="93">
        <f t="shared" si="8"/>
        <v>5.7880896273110612E-2</v>
      </c>
      <c r="Y36" s="94">
        <f t="shared" si="8"/>
        <v>0.10000005182672356</v>
      </c>
      <c r="Z36" s="89">
        <f t="shared" si="8"/>
        <v>0.10000001177880027</v>
      </c>
      <c r="AA36" s="89">
        <f t="shared" si="8"/>
        <v>9.9999657343996282E-2</v>
      </c>
      <c r="AB36" s="89">
        <f t="shared" si="8"/>
        <v>0.1000000973454858</v>
      </c>
    </row>
    <row r="37" spans="1:28" ht="13.5" x14ac:dyDescent="0.25">
      <c r="A37" s="44" t="s">
        <v>32</v>
      </c>
      <c r="B37" s="45"/>
      <c r="C37" s="89" t="str">
        <f t="shared" si="8"/>
        <v>'-'</v>
      </c>
      <c r="D37" s="89" t="str">
        <f t="shared" si="8"/>
        <v>'-'</v>
      </c>
      <c r="E37" s="89">
        <f t="shared" si="8"/>
        <v>-1</v>
      </c>
      <c r="F37" s="89" t="str">
        <f t="shared" si="8"/>
        <v>'-'</v>
      </c>
      <c r="G37" s="89" t="str">
        <f t="shared" si="8"/>
        <v>'-'</v>
      </c>
      <c r="H37" s="89" t="str">
        <f t="shared" si="8"/>
        <v>'-'</v>
      </c>
      <c r="I37" s="89">
        <f t="shared" si="8"/>
        <v>-1</v>
      </c>
      <c r="J37" s="89" t="str">
        <f t="shared" si="8"/>
        <v>'-'</v>
      </c>
      <c r="K37" s="91" t="str">
        <f t="shared" si="8"/>
        <v>'-'</v>
      </c>
      <c r="L37" s="91" t="str">
        <f t="shared" si="8"/>
        <v>'-'</v>
      </c>
      <c r="M37" s="91">
        <f t="shared" si="8"/>
        <v>3.3546536789720904</v>
      </c>
      <c r="N37" s="91">
        <f t="shared" si="8"/>
        <v>15.927123998669531</v>
      </c>
      <c r="O37" s="91">
        <f t="shared" si="8"/>
        <v>-0.49373031933571881</v>
      </c>
      <c r="P37" s="91">
        <f t="shared" si="8"/>
        <v>-0.86023059882733122</v>
      </c>
      <c r="Q37" s="91">
        <f t="shared" si="8"/>
        <v>0.48763197103755535</v>
      </c>
      <c r="R37" s="91">
        <f t="shared" si="8"/>
        <v>-0.75579099270071581</v>
      </c>
      <c r="S37" s="91">
        <f t="shared" si="8"/>
        <v>-0.37515074297223966</v>
      </c>
      <c r="T37" s="91">
        <f t="shared" si="8"/>
        <v>0.13144224879655969</v>
      </c>
      <c r="U37" s="91">
        <f t="shared" si="8"/>
        <v>0.90436307006582128</v>
      </c>
      <c r="V37" s="91">
        <f t="shared" si="8"/>
        <v>0.15120538121577692</v>
      </c>
      <c r="W37" s="92">
        <f t="shared" si="8"/>
        <v>-0.94759338927024894</v>
      </c>
      <c r="X37" s="93">
        <f t="shared" si="8"/>
        <v>9.9066700943293923E-2</v>
      </c>
      <c r="Y37" s="94">
        <f t="shared" si="8"/>
        <v>8.1575057616340263E-2</v>
      </c>
      <c r="Z37" s="89">
        <f t="shared" si="8"/>
        <v>8.1500226950954505E-2</v>
      </c>
      <c r="AA37" s="89">
        <f t="shared" si="8"/>
        <v>8.664983030254525E-2</v>
      </c>
      <c r="AB37" s="89">
        <f t="shared" si="8"/>
        <v>9.180008611711013E-2</v>
      </c>
    </row>
    <row r="38" spans="1:28" ht="13.5" x14ac:dyDescent="0.25">
      <c r="A38" s="43" t="s">
        <v>7</v>
      </c>
      <c r="B38" s="45"/>
      <c r="C38" s="89">
        <f t="shared" si="8"/>
        <v>0.65814649514653634</v>
      </c>
      <c r="D38" s="89">
        <f t="shared" si="8"/>
        <v>0.49872479712348472</v>
      </c>
      <c r="E38" s="89">
        <f t="shared" si="8"/>
        <v>0.68015737430113288</v>
      </c>
      <c r="F38" s="89">
        <f t="shared" si="8"/>
        <v>0.13067307390188829</v>
      </c>
      <c r="G38" s="89">
        <f t="shared" si="8"/>
        <v>-0.10147832475202011</v>
      </c>
      <c r="H38" s="89">
        <f t="shared" si="8"/>
        <v>6.7856711150853455E-2</v>
      </c>
      <c r="I38" s="89">
        <f t="shared" si="8"/>
        <v>9.5346764073073423E-2</v>
      </c>
      <c r="J38" s="89">
        <f t="shared" si="8"/>
        <v>-3.987678534736145E-2</v>
      </c>
      <c r="K38" s="91">
        <f t="shared" si="8"/>
        <v>-0.15956132621047014</v>
      </c>
      <c r="L38" s="91">
        <f t="shared" si="8"/>
        <v>-0.13655707417374877</v>
      </c>
      <c r="M38" s="91">
        <f t="shared" si="8"/>
        <v>-9.9235952560002613E-3</v>
      </c>
      <c r="N38" s="91">
        <f t="shared" si="8"/>
        <v>-4.4524343646091518E-3</v>
      </c>
      <c r="O38" s="91">
        <f t="shared" si="8"/>
        <v>0.52190663148021998</v>
      </c>
      <c r="P38" s="91">
        <f t="shared" si="8"/>
        <v>0.9798924779334125</v>
      </c>
      <c r="Q38" s="91">
        <f t="shared" si="8"/>
        <v>8.6623241826808053E-3</v>
      </c>
      <c r="R38" s="91">
        <f t="shared" si="8"/>
        <v>-0.12478835279464746</v>
      </c>
      <c r="S38" s="91">
        <f t="shared" si="8"/>
        <v>-0.29036867147823819</v>
      </c>
      <c r="T38" s="91">
        <f t="shared" si="8"/>
        <v>-0.38850574970402957</v>
      </c>
      <c r="U38" s="91">
        <f t="shared" si="8"/>
        <v>-0.19989616940784391</v>
      </c>
      <c r="V38" s="91">
        <f t="shared" si="8"/>
        <v>0.12395430405438754</v>
      </c>
      <c r="W38" s="92">
        <f t="shared" si="8"/>
        <v>7.4910359985067608E-3</v>
      </c>
      <c r="X38" s="93">
        <f t="shared" si="8"/>
        <v>0.22790526108721584</v>
      </c>
      <c r="Y38" s="94">
        <f t="shared" si="8"/>
        <v>-5.0000099711802116E-2</v>
      </c>
      <c r="Z38" s="89">
        <f t="shared" si="8"/>
        <v>-4.9999943483183103E-2</v>
      </c>
      <c r="AA38" s="89">
        <f t="shared" si="8"/>
        <v>-4.9999957506155324E-2</v>
      </c>
      <c r="AB38" s="89">
        <f t="shared" si="8"/>
        <v>-4.9999955269639088E-2</v>
      </c>
    </row>
    <row r="39" spans="1:28" ht="13.5" x14ac:dyDescent="0.25">
      <c r="A39" s="35" t="s">
        <v>8</v>
      </c>
      <c r="B39" s="45"/>
      <c r="C39" s="89">
        <f t="shared" si="8"/>
        <v>2.453572907619014</v>
      </c>
      <c r="D39" s="89">
        <f t="shared" si="8"/>
        <v>0.81547231874271953</v>
      </c>
      <c r="E39" s="89">
        <f t="shared" si="8"/>
        <v>0.69581504967704333</v>
      </c>
      <c r="F39" s="89">
        <f t="shared" si="8"/>
        <v>0.14611142468950164</v>
      </c>
      <c r="G39" s="89">
        <f t="shared" si="8"/>
        <v>6.9449873489481687E-2</v>
      </c>
      <c r="H39" s="89">
        <f t="shared" si="8"/>
        <v>-4.0809729589890639E-2</v>
      </c>
      <c r="I39" s="89">
        <f t="shared" si="8"/>
        <v>8.3101224910801366E-2</v>
      </c>
      <c r="J39" s="89">
        <f t="shared" si="8"/>
        <v>7.1510592407036944E-2</v>
      </c>
      <c r="K39" s="91">
        <f t="shared" si="8"/>
        <v>-0.15130482001551199</v>
      </c>
      <c r="L39" s="91">
        <f t="shared" si="8"/>
        <v>-0.12436729418646471</v>
      </c>
      <c r="M39" s="91">
        <f t="shared" si="8"/>
        <v>-0.72531257135454885</v>
      </c>
      <c r="N39" s="91">
        <f t="shared" si="8"/>
        <v>-0.70830840457026178</v>
      </c>
      <c r="O39" s="91">
        <f t="shared" si="8"/>
        <v>-2.7727330171263911</v>
      </c>
      <c r="P39" s="91">
        <f t="shared" si="8"/>
        <v>0.68684403174338604</v>
      </c>
      <c r="Q39" s="91">
        <f t="shared" si="8"/>
        <v>1.5048706437637525</v>
      </c>
      <c r="R39" s="91">
        <f t="shared" si="8"/>
        <v>0.15049832869201404</v>
      </c>
      <c r="S39" s="91">
        <f t="shared" si="8"/>
        <v>0.19514681308274079</v>
      </c>
      <c r="T39" s="91">
        <f t="shared" si="8"/>
        <v>-0.39946460206396478</v>
      </c>
      <c r="U39" s="91">
        <f t="shared" si="8"/>
        <v>-0.8081628390121498</v>
      </c>
      <c r="V39" s="91">
        <f t="shared" si="8"/>
        <v>7.9601641595801516</v>
      </c>
      <c r="W39" s="92">
        <f t="shared" si="8"/>
        <v>-0.23459959747517356</v>
      </c>
      <c r="X39" s="93">
        <f t="shared" si="8"/>
        <v>-1.7949766284948441</v>
      </c>
      <c r="Y39" s="94">
        <f t="shared" si="8"/>
        <v>0.60632889302542059</v>
      </c>
      <c r="Z39" s="89">
        <f t="shared" si="8"/>
        <v>0.53817392374992734</v>
      </c>
      <c r="AA39" s="89">
        <f t="shared" si="8"/>
        <v>0.60872144694325636</v>
      </c>
      <c r="AB39" s="89">
        <f t="shared" si="8"/>
        <v>0.60220483480202791</v>
      </c>
    </row>
    <row r="40" spans="1:28" ht="13.5" x14ac:dyDescent="0.25">
      <c r="A40" s="43" t="s">
        <v>9</v>
      </c>
      <c r="B40" s="45"/>
      <c r="C40" s="89">
        <f t="shared" si="8"/>
        <v>2.8614794916251127</v>
      </c>
      <c r="D40" s="89">
        <f t="shared" si="8"/>
        <v>0.70139812141765101</v>
      </c>
      <c r="E40" s="89">
        <f t="shared" si="8"/>
        <v>0.36901046946165961</v>
      </c>
      <c r="F40" s="89">
        <f t="shared" si="8"/>
        <v>0.38366177334994733</v>
      </c>
      <c r="G40" s="89">
        <f t="shared" si="8"/>
        <v>0.13962014115064564</v>
      </c>
      <c r="H40" s="89">
        <f t="shared" si="8"/>
        <v>-5.3523794472885959E-2</v>
      </c>
      <c r="I40" s="89">
        <f t="shared" si="8"/>
        <v>2.286415768907555E-2</v>
      </c>
      <c r="J40" s="89">
        <f t="shared" si="8"/>
        <v>3.5706231724201301E-2</v>
      </c>
      <c r="K40" s="91">
        <f t="shared" si="8"/>
        <v>-7.8156405434319898E-2</v>
      </c>
      <c r="L40" s="91">
        <f t="shared" si="8"/>
        <v>-0.10514819371702436</v>
      </c>
      <c r="M40" s="91">
        <f t="shared" si="8"/>
        <v>-0.33905603420363561</v>
      </c>
      <c r="N40" s="91">
        <f t="shared" si="8"/>
        <v>-3.4617538688296666E-2</v>
      </c>
      <c r="O40" s="91">
        <f t="shared" si="8"/>
        <v>-1.2408403916914326</v>
      </c>
      <c r="P40" s="91">
        <f t="shared" si="8"/>
        <v>-2.7907460115970397</v>
      </c>
      <c r="Q40" s="91">
        <f t="shared" si="8"/>
        <v>-1.4822092777758211</v>
      </c>
      <c r="R40" s="91">
        <f t="shared" si="8"/>
        <v>-0.17859355899717883</v>
      </c>
      <c r="S40" s="91">
        <f t="shared" si="8"/>
        <v>4.9205760312007021</v>
      </c>
      <c r="T40" s="91">
        <f t="shared" si="8"/>
        <v>-1.0847065304539436</v>
      </c>
      <c r="U40" s="91">
        <f t="shared" si="8"/>
        <v>-2.8783294695126913</v>
      </c>
      <c r="V40" s="91">
        <f t="shared" si="8"/>
        <v>4.2918082646423077</v>
      </c>
      <c r="W40" s="92">
        <f t="shared" si="8"/>
        <v>0.40568497414992671</v>
      </c>
      <c r="X40" s="93">
        <f t="shared" si="8"/>
        <v>-0.22706027031977596</v>
      </c>
      <c r="Y40" s="94">
        <f t="shared" si="8"/>
        <v>0.25441288325858319</v>
      </c>
      <c r="Z40" s="89">
        <f t="shared" si="8"/>
        <v>3.1363037614736446E-2</v>
      </c>
      <c r="AA40" s="89">
        <f t="shared" si="8"/>
        <v>0.35477527520424923</v>
      </c>
      <c r="AB40" s="89">
        <f t="shared" si="8"/>
        <v>5.3870441587980905E-2</v>
      </c>
    </row>
    <row r="41" spans="1:28" ht="13.5" x14ac:dyDescent="0.25">
      <c r="A41" s="44" t="s">
        <v>33</v>
      </c>
      <c r="B41" s="45"/>
      <c r="C41" s="89">
        <f t="shared" si="8"/>
        <v>1.6729051507065935</v>
      </c>
      <c r="D41" s="89">
        <f t="shared" si="8"/>
        <v>0.37671678547078064</v>
      </c>
      <c r="E41" s="89">
        <f t="shared" si="8"/>
        <v>0.30872338528181209</v>
      </c>
      <c r="F41" s="89">
        <f t="shared" si="8"/>
        <v>0.30971245930388314</v>
      </c>
      <c r="G41" s="89">
        <f t="shared" si="8"/>
        <v>0.13139098396732821</v>
      </c>
      <c r="H41" s="89">
        <f t="shared" si="8"/>
        <v>-4.337138042166009E-2</v>
      </c>
      <c r="I41" s="89">
        <f t="shared" si="8"/>
        <v>1.2046309948786237E-2</v>
      </c>
      <c r="J41" s="89">
        <f t="shared" si="8"/>
        <v>5.1051037618417804E-2</v>
      </c>
      <c r="K41" s="91">
        <f t="shared" si="8"/>
        <v>3.0472305112588839E-2</v>
      </c>
      <c r="L41" s="91">
        <f t="shared" si="8"/>
        <v>-1.0178841432090028E-2</v>
      </c>
      <c r="M41" s="91">
        <f t="shared" si="8"/>
        <v>-5.4885336708722178E-2</v>
      </c>
      <c r="N41" s="91">
        <f t="shared" si="8"/>
        <v>-1.1011620515153352E-2</v>
      </c>
      <c r="O41" s="91">
        <f t="shared" si="8"/>
        <v>1.5373781314879577E-3</v>
      </c>
      <c r="P41" s="91">
        <f t="shared" si="8"/>
        <v>-2.4100323229932785E-2</v>
      </c>
      <c r="Q41" s="91">
        <f t="shared" si="8"/>
        <v>-5.8448100759163034E-2</v>
      </c>
      <c r="R41" s="91">
        <f t="shared" si="8"/>
        <v>-4.0540825978158924E-2</v>
      </c>
      <c r="S41" s="91">
        <f t="shared" si="8"/>
        <v>-0.22823821944557629</v>
      </c>
      <c r="T41" s="91">
        <f t="shared" si="8"/>
        <v>-1.3003885429301145E-2</v>
      </c>
      <c r="U41" s="91">
        <f t="shared" si="8"/>
        <v>-3.7399431442090452E-3</v>
      </c>
      <c r="V41" s="91">
        <f t="shared" si="8"/>
        <v>-3.6726427383272156E-2</v>
      </c>
      <c r="W41" s="92">
        <f t="shared" si="8"/>
        <v>4.068212716779632E-3</v>
      </c>
      <c r="X41" s="93">
        <f t="shared" si="8"/>
        <v>-6.9373352223624091E-2</v>
      </c>
      <c r="Y41" s="94">
        <f t="shared" si="8"/>
        <v>-7.4545803071287081E-2</v>
      </c>
      <c r="Z41" s="89">
        <f t="shared" si="8"/>
        <v>-8.0550505166739547E-2</v>
      </c>
      <c r="AA41" s="89">
        <f t="shared" si="8"/>
        <v>-8.7607318965733025E-2</v>
      </c>
      <c r="AB41" s="89">
        <f t="shared" si="8"/>
        <v>-9.6019313599078213E-2</v>
      </c>
    </row>
    <row r="42" spans="1:28" ht="13.5" x14ac:dyDescent="0.25">
      <c r="A42" s="44" t="s">
        <v>34</v>
      </c>
      <c r="B42" s="45"/>
      <c r="C42" s="89">
        <f t="shared" si="8"/>
        <v>0.53271790835054045</v>
      </c>
      <c r="D42" s="89">
        <f t="shared" si="8"/>
        <v>-0.40797417941062425</v>
      </c>
      <c r="E42" s="89">
        <f t="shared" si="8"/>
        <v>-0.11000355896719377</v>
      </c>
      <c r="F42" s="89">
        <f t="shared" si="8"/>
        <v>-0.48034609108635157</v>
      </c>
      <c r="G42" s="89">
        <f t="shared" si="8"/>
        <v>-0.1027062217628316</v>
      </c>
      <c r="H42" s="89">
        <f t="shared" si="8"/>
        <v>0.32343396277052278</v>
      </c>
      <c r="I42" s="89">
        <f t="shared" si="8"/>
        <v>-0.26747480568403026</v>
      </c>
      <c r="J42" s="89">
        <f t="shared" si="8"/>
        <v>0.60469497685445395</v>
      </c>
      <c r="K42" s="91">
        <f t="shared" si="8"/>
        <v>2.5601073629983016</v>
      </c>
      <c r="L42" s="91">
        <f t="shared" si="8"/>
        <v>0.56247327500886846</v>
      </c>
      <c r="M42" s="91">
        <f t="shared" si="8"/>
        <v>0.926467559845086</v>
      </c>
      <c r="N42" s="91">
        <f t="shared" si="8"/>
        <v>1.6956916804269438E-2</v>
      </c>
      <c r="O42" s="91">
        <f t="shared" si="8"/>
        <v>1.3988686513098458</v>
      </c>
      <c r="P42" s="91">
        <f t="shared" si="8"/>
        <v>-0.33650829511996172</v>
      </c>
      <c r="Q42" s="91">
        <f t="shared" si="8"/>
        <v>0.37546644045186561</v>
      </c>
      <c r="R42" s="91">
        <f t="shared" si="8"/>
        <v>-5.5291016500859824E-2</v>
      </c>
      <c r="S42" s="91">
        <f t="shared" si="8"/>
        <v>0.25008328289931392</v>
      </c>
      <c r="T42" s="91">
        <f t="shared" si="8"/>
        <v>-0.48453678309120751</v>
      </c>
      <c r="U42" s="91">
        <f t="shared" si="8"/>
        <v>0.20410178647707405</v>
      </c>
      <c r="V42" s="91">
        <f t="shared" si="8"/>
        <v>0.45148324924120992</v>
      </c>
      <c r="W42" s="92">
        <f t="shared" si="8"/>
        <v>0.16921471586716733</v>
      </c>
      <c r="X42" s="93">
        <f t="shared" si="8"/>
        <v>-0.14732888562045363</v>
      </c>
      <c r="Y42" s="94">
        <f t="shared" si="8"/>
        <v>7.2874303580244007E-2</v>
      </c>
      <c r="Z42" s="89">
        <f t="shared" si="8"/>
        <v>-2.1911084817809331E-2</v>
      </c>
      <c r="AA42" s="89">
        <f t="shared" si="8"/>
        <v>0.15681354869060687</v>
      </c>
      <c r="AB42" s="89">
        <f t="shared" si="8"/>
        <v>9.682604233234571E-4</v>
      </c>
    </row>
    <row r="43" spans="1:28" ht="13.5" x14ac:dyDescent="0.25">
      <c r="A43" s="43" t="s">
        <v>35</v>
      </c>
      <c r="B43" s="45"/>
      <c r="C43" s="89">
        <f t="shared" si="8"/>
        <v>1.8838245588905085</v>
      </c>
      <c r="D43" s="89">
        <f t="shared" si="8"/>
        <v>1.0895559816980114</v>
      </c>
      <c r="E43" s="89">
        <f t="shared" si="8"/>
        <v>-0.7691423047285928</v>
      </c>
      <c r="F43" s="89">
        <f t="shared" si="8"/>
        <v>0.52130323011056534</v>
      </c>
      <c r="G43" s="89">
        <f t="shared" si="8"/>
        <v>-0.6034732696339421</v>
      </c>
      <c r="H43" s="89">
        <f t="shared" si="8"/>
        <v>-0.66445401658750591</v>
      </c>
      <c r="I43" s="89">
        <f t="shared" si="8"/>
        <v>-0.99038008511832176</v>
      </c>
      <c r="J43" s="89">
        <f t="shared" si="8"/>
        <v>464.78730299013114</v>
      </c>
      <c r="K43" s="89">
        <f t="shared" si="8"/>
        <v>-3.6948427217501574</v>
      </c>
      <c r="L43" s="91">
        <f t="shared" si="8"/>
        <v>-1</v>
      </c>
      <c r="M43" s="91" t="str">
        <f t="shared" si="8"/>
        <v>'-'</v>
      </c>
      <c r="N43" s="91">
        <f t="shared" si="8"/>
        <v>0.19172102371576388</v>
      </c>
      <c r="O43" s="91">
        <f t="shared" si="8"/>
        <v>-1.4352535498964349</v>
      </c>
      <c r="P43" s="91">
        <f t="shared" si="8"/>
        <v>-2.3179860120739737</v>
      </c>
      <c r="Q43" s="91">
        <f t="shared" si="8"/>
        <v>-5.1554216677716029E-2</v>
      </c>
      <c r="R43" s="91">
        <f t="shared" si="8"/>
        <v>1.5964570670589837</v>
      </c>
      <c r="S43" s="91">
        <f t="shared" si="8"/>
        <v>-0.59920668499301799</v>
      </c>
      <c r="T43" s="91">
        <f t="shared" si="8"/>
        <v>0.65622116566731636</v>
      </c>
      <c r="U43" s="91">
        <f t="shared" si="8"/>
        <v>-1.7438959712631348</v>
      </c>
      <c r="V43" s="91">
        <f t="shared" si="8"/>
        <v>2.3703818441508506</v>
      </c>
      <c r="W43" s="92">
        <f t="shared" si="8"/>
        <v>1.1851991944213787</v>
      </c>
      <c r="X43" s="93">
        <f t="shared" ref="X43:AB48" si="9">IF(W20=0,"'-'",(X20-W20)/W20)</f>
        <v>0.23359371703789339</v>
      </c>
      <c r="Y43" s="94">
        <f t="shared" si="9"/>
        <v>0.20105556511840389</v>
      </c>
      <c r="Z43" s="89">
        <f t="shared" si="9"/>
        <v>0.17318930658550871</v>
      </c>
      <c r="AA43" s="89">
        <f t="shared" si="9"/>
        <v>0.29063273648454152</v>
      </c>
      <c r="AB43" s="89">
        <f t="shared" si="9"/>
        <v>0.27540854411086824</v>
      </c>
    </row>
    <row r="44" spans="1:28" ht="13.5" x14ac:dyDescent="0.25">
      <c r="A44" s="43" t="s">
        <v>11</v>
      </c>
      <c r="B44" s="45"/>
      <c r="C44" s="89">
        <f t="shared" ref="C44:W48" si="10">IF(B21=0,"'-'",(C21-B21)/B21)</f>
        <v>-10.979820962787722</v>
      </c>
      <c r="D44" s="89">
        <f t="shared" si="10"/>
        <v>-0.57783498018395174</v>
      </c>
      <c r="E44" s="89">
        <f t="shared" si="10"/>
        <v>-25.730244780839069</v>
      </c>
      <c r="F44" s="89">
        <f t="shared" si="10"/>
        <v>-0.64481841100893644</v>
      </c>
      <c r="G44" s="89">
        <f t="shared" si="10"/>
        <v>-0.68870335347673717</v>
      </c>
      <c r="H44" s="89">
        <f t="shared" si="10"/>
        <v>0.70583095090006365</v>
      </c>
      <c r="I44" s="89">
        <f t="shared" si="10"/>
        <v>1.6884414938563252</v>
      </c>
      <c r="J44" s="89">
        <f t="shared" si="10"/>
        <v>0.34075011309312214</v>
      </c>
      <c r="K44" s="91">
        <f t="shared" si="10"/>
        <v>-0.48856174041288125</v>
      </c>
      <c r="L44" s="91">
        <f t="shared" si="10"/>
        <v>-0.66909473849212708</v>
      </c>
      <c r="M44" s="91">
        <f t="shared" si="10"/>
        <v>-0.43149842583887527</v>
      </c>
      <c r="N44" s="91">
        <f t="shared" si="10"/>
        <v>-6.5838267488322098</v>
      </c>
      <c r="O44" s="91">
        <f t="shared" si="10"/>
        <v>1.2877628696910057</v>
      </c>
      <c r="P44" s="91">
        <f t="shared" si="10"/>
        <v>0.28002346460013239</v>
      </c>
      <c r="Q44" s="91">
        <f t="shared" si="10"/>
        <v>-9.3984470575670193E-2</v>
      </c>
      <c r="R44" s="91">
        <f t="shared" si="10"/>
        <v>-1.2783227008818998</v>
      </c>
      <c r="S44" s="91">
        <f t="shared" si="10"/>
        <v>4.164194242557066E-3</v>
      </c>
      <c r="T44" s="91">
        <f t="shared" si="10"/>
        <v>-2.9311793320750237</v>
      </c>
      <c r="U44" s="91">
        <f t="shared" si="10"/>
        <v>1.6209926788431492</v>
      </c>
      <c r="V44" s="91">
        <f t="shared" si="10"/>
        <v>3.4504572079555023</v>
      </c>
      <c r="W44" s="92">
        <f t="shared" si="10"/>
        <v>0.61514826390495481</v>
      </c>
      <c r="X44" s="93">
        <f t="shared" si="9"/>
        <v>-0.20038033594647317</v>
      </c>
      <c r="Y44" s="94">
        <f t="shared" si="9"/>
        <v>6.774742645432133E-2</v>
      </c>
      <c r="Z44" s="89">
        <f t="shared" si="9"/>
        <v>6.8620100030257772E-2</v>
      </c>
      <c r="AA44" s="89">
        <f t="shared" si="9"/>
        <v>6.977719148450473E-2</v>
      </c>
      <c r="AB44" s="89">
        <f t="shared" si="9"/>
        <v>7.1213672477975914E-2</v>
      </c>
    </row>
    <row r="45" spans="1:28" ht="13.5" x14ac:dyDescent="0.25">
      <c r="A45" s="35" t="s">
        <v>36</v>
      </c>
      <c r="B45" s="45"/>
      <c r="C45" s="89">
        <f t="shared" si="10"/>
        <v>0.35852478681556782</v>
      </c>
      <c r="D45" s="89">
        <f t="shared" si="10"/>
        <v>0.32593191244403474</v>
      </c>
      <c r="E45" s="89">
        <f t="shared" si="10"/>
        <v>-5.4601398955558621E-2</v>
      </c>
      <c r="F45" s="89">
        <f t="shared" si="10"/>
        <v>0.17883178605598951</v>
      </c>
      <c r="G45" s="89">
        <f t="shared" si="10"/>
        <v>0.26878369235492661</v>
      </c>
      <c r="H45" s="89">
        <f t="shared" si="10"/>
        <v>0.1011956413114556</v>
      </c>
      <c r="I45" s="89">
        <f t="shared" si="10"/>
        <v>0.19682503151465974</v>
      </c>
      <c r="J45" s="89">
        <f t="shared" si="10"/>
        <v>0.14254985789995689</v>
      </c>
      <c r="K45" s="91">
        <f t="shared" si="10"/>
        <v>0.46906076079655246</v>
      </c>
      <c r="L45" s="91">
        <f t="shared" si="10"/>
        <v>0.1623584138592743</v>
      </c>
      <c r="M45" s="91">
        <f t="shared" si="10"/>
        <v>0.26279420991005481</v>
      </c>
      <c r="N45" s="91">
        <f t="shared" si="10"/>
        <v>0.41011246992731987</v>
      </c>
      <c r="O45" s="91">
        <f t="shared" si="10"/>
        <v>-8.4580807778222855E-2</v>
      </c>
      <c r="P45" s="91">
        <f t="shared" si="10"/>
        <v>0.14182040790177025</v>
      </c>
      <c r="Q45" s="91">
        <f t="shared" si="10"/>
        <v>0.10995821176866813</v>
      </c>
      <c r="R45" s="91">
        <f t="shared" si="10"/>
        <v>0.39398966678492031</v>
      </c>
      <c r="S45" s="91">
        <f t="shared" si="10"/>
        <v>0.12210716845025114</v>
      </c>
      <c r="T45" s="91">
        <f t="shared" si="10"/>
        <v>0.22540674546612241</v>
      </c>
      <c r="U45" s="91">
        <f t="shared" si="10"/>
        <v>0.12833189053960653</v>
      </c>
      <c r="V45" s="91">
        <f t="shared" si="10"/>
        <v>9.934397699570989E-2</v>
      </c>
      <c r="W45" s="92">
        <f t="shared" si="10"/>
        <v>0.27977629038582508</v>
      </c>
      <c r="X45" s="93">
        <f t="shared" si="9"/>
        <v>0.17017193792968746</v>
      </c>
      <c r="Y45" s="94">
        <f t="shared" si="9"/>
        <v>0.13668813871014279</v>
      </c>
      <c r="Z45" s="89">
        <f t="shared" si="9"/>
        <v>0.13975849350625655</v>
      </c>
      <c r="AA45" s="89">
        <f t="shared" si="9"/>
        <v>0.154207931272587</v>
      </c>
      <c r="AB45" s="89">
        <f t="shared" si="9"/>
        <v>0.16950529713742818</v>
      </c>
    </row>
    <row r="46" spans="1:28" ht="13.5" x14ac:dyDescent="0.25">
      <c r="A46" s="43" t="s">
        <v>37</v>
      </c>
      <c r="B46" s="45"/>
      <c r="C46" s="89">
        <f t="shared" si="10"/>
        <v>0.41266198341672455</v>
      </c>
      <c r="D46" s="89">
        <f t="shared" si="10"/>
        <v>0.3717163483477407</v>
      </c>
      <c r="E46" s="89">
        <f t="shared" si="10"/>
        <v>-0.12798799061378086</v>
      </c>
      <c r="F46" s="89">
        <f t="shared" si="10"/>
        <v>0.17027410420714104</v>
      </c>
      <c r="G46" s="89">
        <f t="shared" si="10"/>
        <v>0.2671022463922843</v>
      </c>
      <c r="H46" s="89">
        <f t="shared" si="10"/>
        <v>0.11092544560529011</v>
      </c>
      <c r="I46" s="89">
        <f t="shared" si="10"/>
        <v>0.14086331169689589</v>
      </c>
      <c r="J46" s="89">
        <f t="shared" si="10"/>
        <v>0.13438800327592315</v>
      </c>
      <c r="K46" s="91">
        <f t="shared" si="10"/>
        <v>0.42877728970336354</v>
      </c>
      <c r="L46" s="91">
        <f t="shared" si="10"/>
        <v>0.20001615895740626</v>
      </c>
      <c r="M46" s="91">
        <f t="shared" si="10"/>
        <v>0.14559771061743823</v>
      </c>
      <c r="N46" s="91">
        <f t="shared" si="10"/>
        <v>0.40982699729190269</v>
      </c>
      <c r="O46" s="91">
        <f t="shared" si="10"/>
        <v>-1.5096906747214804E-2</v>
      </c>
      <c r="P46" s="91">
        <f t="shared" si="10"/>
        <v>0.12956863664447868</v>
      </c>
      <c r="Q46" s="91">
        <f t="shared" si="10"/>
        <v>0.10990975986014725</v>
      </c>
      <c r="R46" s="91">
        <f t="shared" si="10"/>
        <v>8.3677309418426993E-2</v>
      </c>
      <c r="S46" s="91">
        <f t="shared" si="10"/>
        <v>9.3793266762473806E-2</v>
      </c>
      <c r="T46" s="91">
        <f t="shared" si="10"/>
        <v>0.22600644130351719</v>
      </c>
      <c r="U46" s="91">
        <f t="shared" si="10"/>
        <v>4.7014004676260553E-2</v>
      </c>
      <c r="V46" s="91">
        <f t="shared" si="10"/>
        <v>1.6905573633271824E-2</v>
      </c>
      <c r="W46" s="92">
        <f t="shared" si="10"/>
        <v>0.19794088670912338</v>
      </c>
      <c r="X46" s="93">
        <f t="shared" si="9"/>
        <v>0.15678416171944975</v>
      </c>
      <c r="Y46" s="94">
        <f t="shared" si="9"/>
        <v>0.13411060566888858</v>
      </c>
      <c r="Z46" s="89">
        <f t="shared" si="9"/>
        <v>0.13573595095142801</v>
      </c>
      <c r="AA46" s="89">
        <f t="shared" si="9"/>
        <v>0.14329358003248377</v>
      </c>
      <c r="AB46" s="89">
        <f t="shared" si="9"/>
        <v>0.15086542234783301</v>
      </c>
    </row>
    <row r="47" spans="1:28" ht="13.5" x14ac:dyDescent="0.25">
      <c r="A47" s="73" t="s">
        <v>38</v>
      </c>
      <c r="B47" s="46"/>
      <c r="C47" s="91">
        <f t="shared" si="10"/>
        <v>0.15240211996021541</v>
      </c>
      <c r="D47" s="91">
        <f t="shared" si="10"/>
        <v>0.1406333539192485</v>
      </c>
      <c r="E47" s="91">
        <f t="shared" si="10"/>
        <v>0.15313383483413259</v>
      </c>
      <c r="F47" s="91">
        <f t="shared" si="10"/>
        <v>0.64491886340006122</v>
      </c>
      <c r="G47" s="91">
        <f t="shared" si="10"/>
        <v>0.31163332330770327</v>
      </c>
      <c r="H47" s="91">
        <f t="shared" si="10"/>
        <v>0.36865834730691099</v>
      </c>
      <c r="I47" s="91">
        <f t="shared" si="10"/>
        <v>0.35512925879441892</v>
      </c>
      <c r="J47" s="91">
        <f t="shared" si="10"/>
        <v>0.1270585296242977</v>
      </c>
      <c r="K47" s="91">
        <f t="shared" si="10"/>
        <v>0.13424438508693073</v>
      </c>
      <c r="L47" s="91">
        <f t="shared" si="10"/>
        <v>0.40613231026935021</v>
      </c>
      <c r="M47" s="91">
        <f t="shared" si="10"/>
        <v>0.72959135247945095</v>
      </c>
      <c r="N47" s="91">
        <f t="shared" si="10"/>
        <v>0.23911297743772625</v>
      </c>
      <c r="O47" s="91">
        <f t="shared" si="10"/>
        <v>-0.56429695185918405</v>
      </c>
      <c r="P47" s="91">
        <f t="shared" si="10"/>
        <v>4.9945781960464411E-2</v>
      </c>
      <c r="Q47" s="91">
        <f t="shared" si="10"/>
        <v>0.92276160222433212</v>
      </c>
      <c r="R47" s="91">
        <f t="shared" si="10"/>
        <v>2.0738747140164686</v>
      </c>
      <c r="S47" s="91">
        <f t="shared" si="10"/>
        <v>0.16219710934661061</v>
      </c>
      <c r="T47" s="91">
        <f t="shared" si="10"/>
        <v>0.13525651716283252</v>
      </c>
      <c r="U47" s="91">
        <f t="shared" si="10"/>
        <v>0.16295412708425067</v>
      </c>
      <c r="V47" s="91">
        <f t="shared" si="10"/>
        <v>0.48760103414111861</v>
      </c>
      <c r="W47" s="92">
        <f t="shared" si="10"/>
        <v>0.61089644133987342</v>
      </c>
      <c r="X47" s="93">
        <f t="shared" si="9"/>
        <v>0.13917424997294772</v>
      </c>
      <c r="Y47" s="94">
        <f t="shared" si="9"/>
        <v>0.107327032659189</v>
      </c>
      <c r="Z47" s="89">
        <f t="shared" si="9"/>
        <v>0.10665096633551349</v>
      </c>
      <c r="AA47" s="89">
        <f t="shared" si="9"/>
        <v>0.11134675960021582</v>
      </c>
      <c r="AB47" s="89">
        <f t="shared" si="9"/>
        <v>0.11606204577705191</v>
      </c>
    </row>
    <row r="48" spans="1:28" ht="13.5" x14ac:dyDescent="0.25">
      <c r="A48" s="73" t="s">
        <v>39</v>
      </c>
      <c r="B48" s="46"/>
      <c r="C48" s="91">
        <f t="shared" si="10"/>
        <v>-8.3301931363453943E-2</v>
      </c>
      <c r="D48" s="91">
        <f t="shared" si="10"/>
        <v>-0.29020728833296511</v>
      </c>
      <c r="E48" s="91">
        <f t="shared" si="10"/>
        <v>2.1950548349004362</v>
      </c>
      <c r="F48" s="91">
        <f t="shared" si="10"/>
        <v>-0.1183953616424509</v>
      </c>
      <c r="G48" s="91">
        <f t="shared" si="10"/>
        <v>0.22553896081981439</v>
      </c>
      <c r="H48" s="91">
        <f t="shared" si="10"/>
        <v>-0.47400599324311488</v>
      </c>
      <c r="I48" s="91">
        <f t="shared" si="10"/>
        <v>1.1624922350722213</v>
      </c>
      <c r="J48" s="91">
        <f t="shared" si="10"/>
        <v>0.31053290977313774</v>
      </c>
      <c r="K48" s="91">
        <f t="shared" si="10"/>
        <v>1.7814846757768787</v>
      </c>
      <c r="L48" s="91">
        <f t="shared" si="10"/>
        <v>-0.32630676580907669</v>
      </c>
      <c r="M48" s="91">
        <f t="shared" si="10"/>
        <v>0.7842654192598647</v>
      </c>
      <c r="N48" s="91">
        <f t="shared" si="10"/>
        <v>0.73777393498471866</v>
      </c>
      <c r="O48" s="91">
        <f t="shared" si="10"/>
        <v>0.12230808982912096</v>
      </c>
      <c r="P48" s="91">
        <f t="shared" si="10"/>
        <v>0.25893045350234556</v>
      </c>
      <c r="Q48" s="91">
        <f t="shared" si="10"/>
        <v>-0.24689519393240261</v>
      </c>
      <c r="R48" s="91">
        <f t="shared" si="10"/>
        <v>0.81098833910973855</v>
      </c>
      <c r="S48" s="91">
        <f t="shared" si="10"/>
        <v>0.17142920164221526</v>
      </c>
      <c r="T48" s="91">
        <f t="shared" si="10"/>
        <v>0.39320514811501761</v>
      </c>
      <c r="U48" s="91">
        <f t="shared" si="10"/>
        <v>0.37155422581285752</v>
      </c>
      <c r="V48" s="91">
        <f t="shared" si="10"/>
        <v>-0.17788930579776871</v>
      </c>
      <c r="W48" s="92">
        <f t="shared" si="10"/>
        <v>-0.22040282399759273</v>
      </c>
      <c r="X48" s="93">
        <f t="shared" si="9"/>
        <v>0.39225960772262652</v>
      </c>
      <c r="Y48" s="94">
        <f t="shared" si="9"/>
        <v>0.26524612152419486</v>
      </c>
      <c r="Z48" s="91">
        <f t="shared" si="9"/>
        <v>0.27129537272074555</v>
      </c>
      <c r="AA48" s="91">
        <f t="shared" si="9"/>
        <v>0.32300005606778687</v>
      </c>
      <c r="AB48" s="91">
        <f t="shared" si="9"/>
        <v>0.36276098877567786</v>
      </c>
    </row>
    <row r="49" spans="1:28" x14ac:dyDescent="0.2">
      <c r="A49" s="2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95"/>
      <c r="Z49" s="95"/>
      <c r="AA49" s="95"/>
      <c r="AB49" s="95"/>
    </row>
    <row r="50" spans="1:28" ht="13.5" x14ac:dyDescent="0.25">
      <c r="A50" s="74" t="s">
        <v>26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96"/>
      <c r="Z50" s="96"/>
      <c r="AA50" s="96"/>
      <c r="AB50" s="96"/>
    </row>
    <row r="51" spans="1:28" ht="13.5" x14ac:dyDescent="0.25">
      <c r="A51" s="35"/>
      <c r="Q51" s="2"/>
      <c r="R51" s="2"/>
      <c r="S51" s="2"/>
      <c r="T51" s="2"/>
      <c r="U51" s="2"/>
      <c r="V51" s="2"/>
      <c r="W51" s="32"/>
      <c r="X51" s="33"/>
      <c r="Y51" s="97"/>
      <c r="Z51" s="98"/>
      <c r="AA51" s="98"/>
      <c r="AB51" s="98"/>
    </row>
    <row r="52" spans="1:28" ht="13.5" x14ac:dyDescent="0.25">
      <c r="A52" s="35" t="s">
        <v>5</v>
      </c>
      <c r="C52" s="58">
        <f>C11/[1]NatAcc!C$23</f>
        <v>-9.112507200478517E-4</v>
      </c>
      <c r="D52" s="58">
        <f>D11/[1]NatAcc!D$23</f>
        <v>-2.3862953916893741E-2</v>
      </c>
      <c r="E52" s="58">
        <f>E11/[1]NatAcc!E$23</f>
        <v>-7.8102747338431172E-2</v>
      </c>
      <c r="F52" s="58">
        <f>F11/[1]NatAcc!F$23</f>
        <v>-7.7792152563238848E-2</v>
      </c>
      <c r="G52" s="58">
        <f>G11/[1]NatAcc!G$23</f>
        <v>-6.7855656300816192E-2</v>
      </c>
      <c r="H52" s="58">
        <f>H11/[1]NatAcc!H$23</f>
        <v>-5.0597408516488321E-2</v>
      </c>
      <c r="I52" s="58">
        <f>I11/[1]NatAcc!I$23</f>
        <v>-4.2473864193551314E-2</v>
      </c>
      <c r="J52" s="58">
        <f>J11/[1]NatAcc!J$23</f>
        <v>-3.533969863784301E-2</v>
      </c>
      <c r="K52" s="58">
        <f>K11/[1]NatAcc!K$23</f>
        <v>1.1107077778182872E-2</v>
      </c>
      <c r="L52" s="58">
        <f>L11/[1]NatAcc!L$23</f>
        <v>2.9605317086028003E-2</v>
      </c>
      <c r="M52" s="58">
        <f>M11/[1]NatAcc!M$23</f>
        <v>7.9035386751407768E-2</v>
      </c>
      <c r="N52" s="59">
        <f>N11/[1]NatAcc!N$23</f>
        <v>0.10242887474754642</v>
      </c>
      <c r="O52" s="59">
        <f>O11/[1]NatAcc!O$23</f>
        <v>9.1025536197709617E-2</v>
      </c>
      <c r="P52" s="59">
        <f>P11/[1]NatAcc!P$23</f>
        <v>0.11308224970991262</v>
      </c>
      <c r="Q52" s="59">
        <f>Q11/[1]NatAcc!Q$23</f>
        <v>0.11951918475849331</v>
      </c>
      <c r="R52" s="59">
        <f>R11/[1]NatAcc!R$23</f>
        <v>0.13798425192994962</v>
      </c>
      <c r="S52" s="59">
        <f>S11/[1]NatAcc!S$23</f>
        <v>0.14532301721986762</v>
      </c>
      <c r="T52" s="59">
        <f>T11/[1]NatAcc!T$23</f>
        <v>0.16082826299872252</v>
      </c>
      <c r="U52" s="59">
        <f>U11/[1]NatAcc!U$23</f>
        <v>0.15656937219531392</v>
      </c>
      <c r="V52" s="59">
        <f>V11/[1]NatAcc!V$23</f>
        <v>0.17361402153805464</v>
      </c>
      <c r="W52" s="60">
        <f>W11/[1]NatAcc!W$23</f>
        <v>0.19880499237194665</v>
      </c>
      <c r="X52" s="61">
        <f>X11/[1]NatAcc!X$23</f>
        <v>0.18835772362766481</v>
      </c>
      <c r="Y52" s="62">
        <f>Y11/[1]NatAcc!Y$23</f>
        <v>0.19397619534115404</v>
      </c>
      <c r="Z52" s="58">
        <f>Z11/[1]NatAcc!Z$23</f>
        <v>0.19941104510648391</v>
      </c>
      <c r="AA52" s="58">
        <f>AA11/[1]NatAcc!AA$23</f>
        <v>0.20371144107802966</v>
      </c>
      <c r="AB52" s="58">
        <f>AB11/[1]NatAcc!AB$23</f>
        <v>0.20685169391556366</v>
      </c>
    </row>
    <row r="53" spans="1:28" ht="13.5" x14ac:dyDescent="0.25">
      <c r="A53" s="43" t="s">
        <v>6</v>
      </c>
      <c r="C53" s="58">
        <f>C12/[1]NatAcc!C$23</f>
        <v>6.294637974624305E-2</v>
      </c>
      <c r="D53" s="58">
        <f>D12/[1]NatAcc!D$23</f>
        <v>5.7418813005717176E-2</v>
      </c>
      <c r="E53" s="58">
        <f>E12/[1]NatAcc!E$23</f>
        <v>4.5759485164579124E-2</v>
      </c>
      <c r="F53" s="58">
        <f>F12/[1]NatAcc!F$23</f>
        <v>4.6281161208745321E-2</v>
      </c>
      <c r="G53" s="58">
        <f>G12/[1]NatAcc!G$23</f>
        <v>3.6720679742263722E-2</v>
      </c>
      <c r="H53" s="58">
        <f>H12/[1]NatAcc!H$23</f>
        <v>5.0517921859274457E-2</v>
      </c>
      <c r="I53" s="58">
        <f>I12/[1]NatAcc!I$23</f>
        <v>5.6665767831926395E-2</v>
      </c>
      <c r="J53" s="58">
        <f>J12/[1]NatAcc!J$23</f>
        <v>4.7530870390112057E-2</v>
      </c>
      <c r="K53" s="58">
        <f>K12/[1]NatAcc!K$23</f>
        <v>7.1820721446679822E-2</v>
      </c>
      <c r="L53" s="58">
        <f>L12/[1]NatAcc!L$23</f>
        <v>7.3923301361052435E-2</v>
      </c>
      <c r="M53" s="58">
        <f>M12/[1]NatAcc!M$23</f>
        <v>0.11601211883529471</v>
      </c>
      <c r="N53" s="59">
        <f>N12/[1]NatAcc!N$23</f>
        <v>0.13230072433093673</v>
      </c>
      <c r="O53" s="59">
        <f>O12/[1]NatAcc!O$23</f>
        <v>0.13152776287775542</v>
      </c>
      <c r="P53" s="59">
        <f>P12/[1]NatAcc!P$23</f>
        <v>0.19812713443359556</v>
      </c>
      <c r="Q53" s="59">
        <f>Q12/[1]NatAcc!Q$23</f>
        <v>0.19389783540220037</v>
      </c>
      <c r="R53" s="59">
        <f>R12/[1]NatAcc!R$23</f>
        <v>0.19345306556965547</v>
      </c>
      <c r="S53" s="59">
        <f>S12/[1]NatAcc!S$23</f>
        <v>0.18194271181095403</v>
      </c>
      <c r="T53" s="59">
        <f>T12/[1]NatAcc!T$23</f>
        <v>0.18265376503058933</v>
      </c>
      <c r="U53" s="59">
        <f>U12/[1]NatAcc!U$23</f>
        <v>0.1726523460292885</v>
      </c>
      <c r="V53" s="59">
        <f>V12/[1]NatAcc!V$23</f>
        <v>0.19020763708369937</v>
      </c>
      <c r="W53" s="60">
        <f>W12/[1]NatAcc!W$23</f>
        <v>0.21440625455268056</v>
      </c>
      <c r="X53" s="61">
        <f>X12/[1]NatAcc!X$23</f>
        <v>0.2057339706653564</v>
      </c>
      <c r="Y53" s="62">
        <f>Y12/[1]NatAcc!Y$23</f>
        <v>0.20923859420246668</v>
      </c>
      <c r="Z53" s="58">
        <f>Z12/[1]NatAcc!Z$23</f>
        <v>0.21281768144964008</v>
      </c>
      <c r="AA53" s="58">
        <f>AA12/[1]NatAcc!AA$23</f>
        <v>0.21543214874051747</v>
      </c>
      <c r="AB53" s="58">
        <f>AB12/[1]NatAcc!AB$23</f>
        <v>0.21705014897512365</v>
      </c>
    </row>
    <row r="54" spans="1:28" ht="13.5" x14ac:dyDescent="0.25">
      <c r="A54" s="44" t="s">
        <v>31</v>
      </c>
      <c r="C54" s="58">
        <f>C13/[1]NatAcc!C$23</f>
        <v>6.294637974624305E-2</v>
      </c>
      <c r="D54" s="58">
        <f>D13/[1]NatAcc!D$23</f>
        <v>5.7311657166035646E-2</v>
      </c>
      <c r="E54" s="58">
        <f>E13/[1]NatAcc!E$23</f>
        <v>4.5759485164579124E-2</v>
      </c>
      <c r="F54" s="58">
        <f>F13/[1]NatAcc!F$23</f>
        <v>4.6281161208745321E-2</v>
      </c>
      <c r="G54" s="58">
        <f>G13/[1]NatAcc!G$23</f>
        <v>3.6720679742263722E-2</v>
      </c>
      <c r="H54" s="58">
        <f>H13/[1]NatAcc!H$23</f>
        <v>4.9980396235056741E-2</v>
      </c>
      <c r="I54" s="58">
        <f>I13/[1]NatAcc!I$23</f>
        <v>5.6665767831926395E-2</v>
      </c>
      <c r="J54" s="58">
        <f>J13/[1]NatAcc!J$23</f>
        <v>4.7530870390112057E-2</v>
      </c>
      <c r="K54" s="58">
        <f>K13/[1]NatAcc!K$23</f>
        <v>7.1820721446679822E-2</v>
      </c>
      <c r="L54" s="58">
        <f>L13/[1]NatAcc!L$23</f>
        <v>7.3827662732268012E-2</v>
      </c>
      <c r="M54" s="58">
        <f>M13/[1]NatAcc!M$23</f>
        <v>0.11566115143445516</v>
      </c>
      <c r="N54" s="59">
        <f>N13/[1]NatAcc!N$23</f>
        <v>0.1274798975440454</v>
      </c>
      <c r="O54" s="59">
        <f>O13/[1]NatAcc!O$23</f>
        <v>0.12935339900537526</v>
      </c>
      <c r="P54" s="59">
        <f>P13/[1]NatAcc!P$23</f>
        <v>0.19780482574047997</v>
      </c>
      <c r="Q54" s="59">
        <f>Q13/[1]NatAcc!Q$23</f>
        <v>0.19348209539264616</v>
      </c>
      <c r="R54" s="59">
        <f>R13/[1]NatAcc!R$23</f>
        <v>0.19336655463712274</v>
      </c>
      <c r="S54" s="59">
        <f>S13/[1]NatAcc!S$23</f>
        <v>0.18189242208007553</v>
      </c>
      <c r="T54" s="59">
        <f>T13/[1]NatAcc!T$23</f>
        <v>0.18259830643730346</v>
      </c>
      <c r="U54" s="59">
        <f>U13/[1]NatAcc!U$23</f>
        <v>0.17255507704879361</v>
      </c>
      <c r="V54" s="59">
        <f>V13/[1]NatAcc!V$23</f>
        <v>0.19010484653399046</v>
      </c>
      <c r="W54" s="60">
        <f>W13/[1]NatAcc!W$23</f>
        <v>0.21440122746126214</v>
      </c>
      <c r="X54" s="61">
        <f>X13/[1]NatAcc!X$23</f>
        <v>0.20572895911359962</v>
      </c>
      <c r="Y54" s="62">
        <f>Y13/[1]NatAcc!Y$23</f>
        <v>0.20923358265162842</v>
      </c>
      <c r="Z54" s="58">
        <f>Z13/[1]NatAcc!Z$23</f>
        <v>0.21281266989864042</v>
      </c>
      <c r="AA54" s="58">
        <f>AA13/[1]NatAcc!AA$23</f>
        <v>0.21542713718955842</v>
      </c>
      <c r="AB54" s="58">
        <f>AB13/[1]NatAcc!AB$23</f>
        <v>0.21704513742357559</v>
      </c>
    </row>
    <row r="55" spans="1:28" ht="13.5" x14ac:dyDescent="0.25">
      <c r="A55" s="44" t="s">
        <v>32</v>
      </c>
      <c r="C55" s="58">
        <f>C14/[1]NatAcc!C$23</f>
        <v>0</v>
      </c>
      <c r="D55" s="58">
        <f>D14/[1]NatAcc!D$23</f>
        <v>1.071558396815299E-4</v>
      </c>
      <c r="E55" s="58">
        <f>E14/[1]NatAcc!E$23</f>
        <v>0</v>
      </c>
      <c r="F55" s="58">
        <f>F14/[1]NatAcc!F$23</f>
        <v>0</v>
      </c>
      <c r="G55" s="58">
        <f>G14/[1]NatAcc!G$23</f>
        <v>0</v>
      </c>
      <c r="H55" s="58">
        <f>H14/[1]NatAcc!H$23</f>
        <v>5.3752562421771676E-4</v>
      </c>
      <c r="I55" s="58">
        <f>I14/[1]NatAcc!I$23</f>
        <v>0</v>
      </c>
      <c r="J55" s="58">
        <f>J14/[1]NatAcc!J$23</f>
        <v>0</v>
      </c>
      <c r="K55" s="58">
        <f>K14/[1]NatAcc!K$23</f>
        <v>0</v>
      </c>
      <c r="L55" s="58">
        <f>L14/[1]NatAcc!L$23</f>
        <v>9.5638628784423436E-5</v>
      </c>
      <c r="M55" s="58">
        <f>M14/[1]NatAcc!M$23</f>
        <v>3.5096740083954628E-4</v>
      </c>
      <c r="N55" s="59">
        <f>N14/[1]NatAcc!N$23</f>
        <v>4.8208267868913137E-3</v>
      </c>
      <c r="O55" s="59">
        <f>O14/[1]NatAcc!O$23</f>
        <v>2.1743638723801797E-3</v>
      </c>
      <c r="P55" s="59">
        <f>P14/[1]NatAcc!P$23</f>
        <v>3.2230869311561134E-4</v>
      </c>
      <c r="Q55" s="59">
        <f>Q14/[1]NatAcc!Q$23</f>
        <v>4.1574000955421284E-4</v>
      </c>
      <c r="R55" s="59">
        <f>R14/[1]NatAcc!R$23</f>
        <v>8.6510932532747132E-5</v>
      </c>
      <c r="S55" s="59">
        <f>S14/[1]NatAcc!S$23</f>
        <v>5.028973087850862E-5</v>
      </c>
      <c r="T55" s="59">
        <f>T14/[1]NatAcc!T$23</f>
        <v>5.5458593285852483E-5</v>
      </c>
      <c r="U55" s="59">
        <f>U14/[1]NatAcc!U$23</f>
        <v>9.7268980494909593E-5</v>
      </c>
      <c r="V55" s="59">
        <f>V14/[1]NatAcc!V$23</f>
        <v>1.0279054970891883E-4</v>
      </c>
      <c r="W55" s="60">
        <f>W14/[1]NatAcc!W$23</f>
        <v>5.027091418402702E-6</v>
      </c>
      <c r="X55" s="61">
        <f>X14/[1]NatAcc!X$23</f>
        <v>5.0115517567589266E-6</v>
      </c>
      <c r="Y55" s="62">
        <f>Y14/[1]NatAcc!Y$23</f>
        <v>5.0115508382660083E-6</v>
      </c>
      <c r="Z55" s="58">
        <f>Z14/[1]NatAcc!Z$23</f>
        <v>5.0115509996608697E-6</v>
      </c>
      <c r="AA55" s="58">
        <f>AA14/[1]NatAcc!AA$23</f>
        <v>5.0115509590414369E-6</v>
      </c>
      <c r="AB55" s="58">
        <f>AB14/[1]NatAcc!AB$23</f>
        <v>5.01155154804727E-6</v>
      </c>
    </row>
    <row r="56" spans="1:28" ht="13.5" x14ac:dyDescent="0.25">
      <c r="A56" s="43" t="s">
        <v>7</v>
      </c>
      <c r="C56" s="58">
        <f>C15/[1]NatAcc!C$23</f>
        <v>6.3857630466290907E-2</v>
      </c>
      <c r="D56" s="58">
        <f>D15/[1]NatAcc!D$23</f>
        <v>8.1281766922610924E-2</v>
      </c>
      <c r="E56" s="58">
        <f>E15/[1]NatAcc!E$23</f>
        <v>0.1238622325030103</v>
      </c>
      <c r="F56" s="58">
        <f>F15/[1]NatAcc!F$23</f>
        <v>0.12407331377198418</v>
      </c>
      <c r="G56" s="58">
        <f>G15/[1]NatAcc!G$23</f>
        <v>0.10457633604307992</v>
      </c>
      <c r="H56" s="58">
        <f>H15/[1]NatAcc!H$23</f>
        <v>0.10111533037576279</v>
      </c>
      <c r="I56" s="58">
        <f>I15/[1]NatAcc!I$23</f>
        <v>9.9139632025477709E-2</v>
      </c>
      <c r="J56" s="58">
        <f>J15/[1]NatAcc!J$23</f>
        <v>8.2870569027955074E-2</v>
      </c>
      <c r="K56" s="58">
        <f>K15/[1]NatAcc!K$23</f>
        <v>6.071364366849695E-2</v>
      </c>
      <c r="L56" s="58">
        <f>L15/[1]NatAcc!L$23</f>
        <v>4.4317984275024432E-2</v>
      </c>
      <c r="M56" s="58">
        <f>M15/[1]NatAcc!M$23</f>
        <v>3.6976732083886937E-2</v>
      </c>
      <c r="N56" s="59">
        <f>N15/[1]NatAcc!N$23</f>
        <v>2.9871849583390307E-2</v>
      </c>
      <c r="O56" s="59">
        <f>O15/[1]NatAcc!O$23</f>
        <v>4.0502226680045814E-2</v>
      </c>
      <c r="P56" s="59">
        <f>P15/[1]NatAcc!P$23</f>
        <v>8.5044884723682948E-2</v>
      </c>
      <c r="Q56" s="59">
        <f>Q15/[1]NatAcc!Q$23</f>
        <v>7.437865064370705E-2</v>
      </c>
      <c r="R56" s="59">
        <f>R15/[1]NatAcc!R$23</f>
        <v>5.5468813639705843E-2</v>
      </c>
      <c r="S56" s="59">
        <f>S15/[1]NatAcc!S$23</f>
        <v>3.661969459108641E-2</v>
      </c>
      <c r="T56" s="59">
        <f>T15/[1]NatAcc!T$23</f>
        <v>2.1825502031866811E-2</v>
      </c>
      <c r="U56" s="59">
        <f>U15/[1]NatAcc!U$23</f>
        <v>1.6082973833974591E-2</v>
      </c>
      <c r="V56" s="59">
        <f>V15/[1]NatAcc!V$23</f>
        <v>1.6593615545644747E-2</v>
      </c>
      <c r="W56" s="60">
        <f>W15/[1]NatAcc!W$23</f>
        <v>1.5601262180733901E-2</v>
      </c>
      <c r="X56" s="61">
        <f>X15/[1]NatAcc!X$23</f>
        <v>1.7376247037691563E-2</v>
      </c>
      <c r="Y56" s="62">
        <f>Y15/[1]NatAcc!Y$23</f>
        <v>1.5262398861312627E-2</v>
      </c>
      <c r="Z56" s="58">
        <f>Z15/[1]NatAcc!Z$23</f>
        <v>1.3406636343156185E-2</v>
      </c>
      <c r="AA56" s="58">
        <f>AA15/[1]NatAcc!AA$23</f>
        <v>1.1720707662487775E-2</v>
      </c>
      <c r="AB56" s="58">
        <f>AB15/[1]NatAcc!AB$23</f>
        <v>1.0198455059559989E-2</v>
      </c>
    </row>
    <row r="57" spans="1:28" ht="13.5" x14ac:dyDescent="0.25">
      <c r="A57" s="35" t="s">
        <v>8</v>
      </c>
      <c r="C57" s="58">
        <f>C16/[1]NatAcc!C$23</f>
        <v>5.4927272543211982E-2</v>
      </c>
      <c r="D57" s="58">
        <f>D16/[1]NatAcc!D$23</f>
        <v>8.4690775425016004E-2</v>
      </c>
      <c r="E57" s="58">
        <f>E16/[1]NatAcc!E$23</f>
        <v>0.13025979778170965</v>
      </c>
      <c r="F57" s="58">
        <f>F16/[1]NatAcc!F$23</f>
        <v>0.13226339601102827</v>
      </c>
      <c r="G57" s="58">
        <f>G16/[1]NatAcc!G$23</f>
        <v>0.13268645309886637</v>
      </c>
      <c r="H57" s="58">
        <f>H16/[1]NatAcc!H$23</f>
        <v>0.11523965562265366</v>
      </c>
      <c r="I57" s="58">
        <f>I16/[1]NatAcc!I$23</f>
        <v>0.11172482077119862</v>
      </c>
      <c r="J57" s="58">
        <f>J16/[1]NatAcc!J$23</f>
        <v>0.1042250670079303</v>
      </c>
      <c r="K57" s="58">
        <f>K16/[1]NatAcc!K$23</f>
        <v>7.7108786134023027E-2</v>
      </c>
      <c r="L57" s="58">
        <f>L16/[1]NatAcc!L$23</f>
        <v>5.708025530467601E-2</v>
      </c>
      <c r="M57" s="58">
        <f>M16/[1]NatAcc!M$23</f>
        <v>1.3213093487007501E-2</v>
      </c>
      <c r="N57" s="59">
        <f>N16/[1]NatAcc!N$23</f>
        <v>3.1275192832416476E-3</v>
      </c>
      <c r="O57" s="59">
        <f>O16/[1]NatAcc!O$23</f>
        <v>-4.9393762179784969E-3</v>
      </c>
      <c r="P57" s="59">
        <f>P16/[1]NatAcc!P$23</f>
        <v>-8.8363869673533119E-3</v>
      </c>
      <c r="Q57" s="59">
        <f>Q16/[1]NatAcc!Q$23</f>
        <v>-1.919173899426271E-2</v>
      </c>
      <c r="R57" s="59">
        <f>R16/[1]NatAcc!R$23</f>
        <v>-1.8814289151116308E-2</v>
      </c>
      <c r="S57" s="59">
        <f>S16/[1]NatAcc!S$23</f>
        <v>-2.0919058399405194E-2</v>
      </c>
      <c r="T57" s="59">
        <f>T16/[1]NatAcc!T$23</f>
        <v>-1.224441075728234E-2</v>
      </c>
      <c r="U57" s="59">
        <f>U16/[1]NatAcc!U$23</f>
        <v>-2.1633480298774441E-3</v>
      </c>
      <c r="V57" s="59">
        <f>V16/[1]NatAcc!V$23</f>
        <v>-1.7793786386251703E-2</v>
      </c>
      <c r="W57" s="60">
        <f>W16/[1]NatAcc!W$23</f>
        <v>-1.2709678929359092E-2</v>
      </c>
      <c r="X57" s="61">
        <f>X16/[1]NatAcc!X$23</f>
        <v>9.1647437728815378E-3</v>
      </c>
      <c r="Y57" s="62">
        <f>Y16/[1]NatAcc!Y$23</f>
        <v>1.361125140394495E-2</v>
      </c>
      <c r="Z57" s="58">
        <f>Z16/[1]NatAcc!Z$23</f>
        <v>1.9358731631918868E-2</v>
      </c>
      <c r="AA57" s="58">
        <f>AA16/[1]NatAcc!AA$23</f>
        <v>2.8659468433173574E-2</v>
      </c>
      <c r="AB57" s="58">
        <f>AB16/[1]NatAcc!AB$23</f>
        <v>4.2057465342906893E-2</v>
      </c>
    </row>
    <row r="58" spans="1:28" ht="13.5" x14ac:dyDescent="0.25">
      <c r="A58" s="43" t="s">
        <v>9</v>
      </c>
      <c r="C58" s="58">
        <f>C17/[1]NatAcc!C$23</f>
        <v>5.4954848264595783E-2</v>
      </c>
      <c r="D58" s="58">
        <f>D17/[1]NatAcc!D$23</f>
        <v>7.9409124072710474E-2</v>
      </c>
      <c r="E58" s="58">
        <f>E17/[1]NatAcc!E$23</f>
        <v>9.8599106672168688E-2</v>
      </c>
      <c r="F58" s="58">
        <f>F17/[1]NatAcc!F$23</f>
        <v>0.12086633439477883</v>
      </c>
      <c r="G58" s="58">
        <f>G17/[1]NatAcc!G$23</f>
        <v>0.12920875721565325</v>
      </c>
      <c r="H58" s="58">
        <f>H17/[1]NatAcc!H$23</f>
        <v>0.11073177244003682</v>
      </c>
      <c r="I58" s="58">
        <f>I17/[1]NatAcc!I$23</f>
        <v>0.1013838735342516</v>
      </c>
      <c r="J58" s="58">
        <f>J17/[1]NatAcc!J$23</f>
        <v>9.1417958210761721E-2</v>
      </c>
      <c r="K58" s="58">
        <f>K17/[1]NatAcc!K$23</f>
        <v>7.3463008065058844E-2</v>
      </c>
      <c r="L58" s="58">
        <f>L17/[1]NatAcc!L$23</f>
        <v>5.5575053866618505E-2</v>
      </c>
      <c r="M58" s="58">
        <f>M17/[1]NatAcc!M$23</f>
        <v>3.0954539759985755E-2</v>
      </c>
      <c r="N58" s="59">
        <f>N17/[1]NatAcc!N$23</f>
        <v>2.424908344983397E-2</v>
      </c>
      <c r="O58" s="59">
        <f>O17/[1]NatAcc!O$23</f>
        <v>-5.2029952536573609E-3</v>
      </c>
      <c r="P58" s="59">
        <f>P17/[1]NatAcc!P$23</f>
        <v>9.8813234037583957E-3</v>
      </c>
      <c r="Q58" s="59">
        <f>Q17/[1]NatAcc!Q$23</f>
        <v>-4.131473530441584E-3</v>
      </c>
      <c r="R58" s="59">
        <f>R17/[1]NatAcc!R$23</f>
        <v>-2.8916822702373191E-3</v>
      </c>
      <c r="S58" s="59">
        <f>S17/[1]NatAcc!S$23</f>
        <v>-1.5927499317915182E-2</v>
      </c>
      <c r="T58" s="59">
        <f>T17/[1]NatAcc!T$23</f>
        <v>1.3149875319853033E-3</v>
      </c>
      <c r="U58" s="59">
        <f>U17/[1]NatAcc!U$23</f>
        <v>-2.2748311730100969E-3</v>
      </c>
      <c r="V58" s="59">
        <f>V17/[1]NatAcc!V$23</f>
        <v>-1.1050432722925267E-2</v>
      </c>
      <c r="W58" s="60">
        <f>W17/[1]NatAcc!W$23</f>
        <v>-1.449588744173687E-2</v>
      </c>
      <c r="X58" s="61">
        <f>X17/[1]NatAcc!X$23</f>
        <v>-1.0162997668217511E-2</v>
      </c>
      <c r="Y58" s="62">
        <f>Y17/[1]NatAcc!Y$23</f>
        <v>-1.1787062563308909E-2</v>
      </c>
      <c r="Z58" s="58">
        <f>Z17/[1]NatAcc!Z$23</f>
        <v>-1.1240627360407551E-2</v>
      </c>
      <c r="AA58" s="58">
        <f>AA17/[1]NatAcc!AA$23</f>
        <v>-1.4014196181298783E-2</v>
      </c>
      <c r="AB58" s="58">
        <f>AB17/[1]NatAcc!AB$23</f>
        <v>-1.3527338055471133E-2</v>
      </c>
    </row>
    <row r="59" spans="1:28" ht="13.5" x14ac:dyDescent="0.25">
      <c r="A59" s="44" t="s">
        <v>33</v>
      </c>
      <c r="C59" s="58">
        <f>C18/[1]NatAcc!C$23</f>
        <v>7.7693498701335809E-2</v>
      </c>
      <c r="D59" s="58">
        <f>D18/[1]NatAcc!D$23</f>
        <v>9.0842218153163387E-2</v>
      </c>
      <c r="E59" s="58">
        <f>E18/[1]NatAcc!E$23</f>
        <v>0.10782796230617223</v>
      </c>
      <c r="F59" s="58">
        <f>F18/[1]NatAcc!F$23</f>
        <v>0.12511511669358391</v>
      </c>
      <c r="G59" s="58">
        <f>G18/[1]NatAcc!G$23</f>
        <v>0.1327849886600527</v>
      </c>
      <c r="H59" s="58">
        <f>H18/[1]NatAcc!H$23</f>
        <v>0.11501724279370493</v>
      </c>
      <c r="I59" s="58">
        <f>I18/[1]NatAcc!I$23</f>
        <v>0.10419383089120124</v>
      </c>
      <c r="J59" s="58">
        <f>J18/[1]NatAcc!J$23</f>
        <v>9.5343668716041607E-2</v>
      </c>
      <c r="K59" s="58">
        <f>K18/[1]NatAcc!K$23</f>
        <v>8.5646206367375521E-2</v>
      </c>
      <c r="L59" s="58">
        <f>L18/[1]NatAcc!L$23</f>
        <v>7.1667941426285922E-2</v>
      </c>
      <c r="M59" s="58">
        <f>M18/[1]NatAcc!M$23</f>
        <v>5.7080694457181599E-2</v>
      </c>
      <c r="N59" s="59">
        <f>N18/[1]NatAcc!N$23</f>
        <v>4.5809126365161469E-2</v>
      </c>
      <c r="O59" s="59">
        <f>O18/[1]NatAcc!O$23</f>
        <v>4.0874076013246177E-2</v>
      </c>
      <c r="P59" s="59">
        <f>P18/[1]NatAcc!P$23</f>
        <v>4.2303939618814443E-2</v>
      </c>
      <c r="Q59" s="59">
        <f>Q18/[1]NatAcc!Q$23</f>
        <v>3.4536583766540431E-2</v>
      </c>
      <c r="R59" s="59">
        <f>R18/[1]NatAcc!R$23</f>
        <v>2.8235362632301218E-2</v>
      </c>
      <c r="S59" s="59">
        <f>S18/[1]NatAcc!S$23</f>
        <v>2.0272611495725051E-2</v>
      </c>
      <c r="T59" s="59">
        <f>T18/[1]NatAcc!T$23</f>
        <v>1.9502140774204153E-2</v>
      </c>
      <c r="U59" s="59">
        <f>U18/[1]NatAcc!U$23</f>
        <v>1.7894137453249349E-2</v>
      </c>
      <c r="V59" s="59">
        <f>V18/[1]NatAcc!V$23</f>
        <v>1.5822912567193887E-2</v>
      </c>
      <c r="W59" s="60">
        <f>W18/[1]NatAcc!W$23</f>
        <v>1.4826108267283103E-2</v>
      </c>
      <c r="X59" s="61">
        <f>X18/[1]NatAcc!X$23</f>
        <v>1.2515091759657995E-2</v>
      </c>
      <c r="Y59" s="62">
        <f>Y18/[1]NatAcc!Y$23</f>
        <v>1.0708588358841982E-2</v>
      </c>
      <c r="Z59" s="58">
        <f>Z18/[1]NatAcc!Z$23</f>
        <v>9.1040262670675706E-3</v>
      </c>
      <c r="AA59" s="58">
        <f>AA18/[1]NatAcc!AA$23</f>
        <v>7.6440879435635588E-3</v>
      </c>
      <c r="AB59" s="58">
        <f>AB18/[1]NatAcc!AB$23</f>
        <v>6.329097026223314E-3</v>
      </c>
    </row>
    <row r="60" spans="1:28" ht="13.5" x14ac:dyDescent="0.25">
      <c r="A60" s="44" t="s">
        <v>34</v>
      </c>
      <c r="C60" s="58">
        <f>C19/[1]NatAcc!C$23</f>
        <v>2.2738650436740036E-2</v>
      </c>
      <c r="D60" s="58">
        <f>D19/[1]NatAcc!D$23</f>
        <v>1.1433094080452911E-2</v>
      </c>
      <c r="E60" s="58">
        <f>E19/[1]NatAcc!E$23</f>
        <v>9.2288556340035435E-3</v>
      </c>
      <c r="F60" s="58">
        <f>F19/[1]NatAcc!F$23</f>
        <v>4.2487822988050723E-3</v>
      </c>
      <c r="G60" s="58">
        <f>G19/[1]NatAcc!G$23</f>
        <v>3.5762314443994535E-3</v>
      </c>
      <c r="H60" s="58">
        <f>H19/[1]NatAcc!H$23</f>
        <v>4.2854703536681074E-3</v>
      </c>
      <c r="I60" s="58">
        <f>I19/[1]NatAcc!I$23</f>
        <v>2.8099573569496479E-3</v>
      </c>
      <c r="J60" s="58">
        <f>J19/[1]NatAcc!J$23</f>
        <v>3.9257105052798854E-3</v>
      </c>
      <c r="K60" s="58">
        <f>K19/[1]NatAcc!K$23</f>
        <v>1.2183198302316688E-2</v>
      </c>
      <c r="L60" s="58">
        <f>L19/[1]NatAcc!L$23</f>
        <v>1.6092887559667417E-2</v>
      </c>
      <c r="M60" s="58">
        <f>M19/[1]NatAcc!M$23</f>
        <v>2.6126154697195848E-2</v>
      </c>
      <c r="N60" s="59">
        <f>N19/[1]NatAcc!N$23</f>
        <v>2.1560042915327503E-2</v>
      </c>
      <c r="O60" s="59">
        <f>O19/[1]NatAcc!O$23</f>
        <v>4.6077071266903538E-2</v>
      </c>
      <c r="P60" s="59">
        <f>P19/[1]NatAcc!P$23</f>
        <v>3.2422616215056051E-2</v>
      </c>
      <c r="Q60" s="59">
        <f>Q19/[1]NatAcc!Q$23</f>
        <v>3.8668057296982014E-2</v>
      </c>
      <c r="R60" s="59">
        <f>R19/[1]NatAcc!R$23</f>
        <v>3.1127044902538537E-2</v>
      </c>
      <c r="S60" s="59">
        <f>S19/[1]NatAcc!S$23</f>
        <v>3.6200110813640232E-2</v>
      </c>
      <c r="T60" s="59">
        <f>T19/[1]NatAcc!T$23</f>
        <v>1.818715324221885E-2</v>
      </c>
      <c r="U60" s="59">
        <f>U19/[1]NatAcc!U$23</f>
        <v>2.0168968626259446E-2</v>
      </c>
      <c r="V60" s="59">
        <f>V19/[1]NatAcc!V$23</f>
        <v>2.6873345290119154E-2</v>
      </c>
      <c r="W60" s="60">
        <f>W19/[1]NatAcc!W$23</f>
        <v>2.9321995709019971E-2</v>
      </c>
      <c r="X60" s="61">
        <f>X19/[1]NatAcc!X$23</f>
        <v>2.2678089427875504E-2</v>
      </c>
      <c r="Y60" s="62">
        <f>Y19/[1]NatAcc!Y$23</f>
        <v>2.2495650922150893E-2</v>
      </c>
      <c r="Z60" s="58">
        <f>Z19/[1]NatAcc!Z$23</f>
        <v>2.0344653627475121E-2</v>
      </c>
      <c r="AA60" s="58">
        <f>AA19/[1]NatAcc!AA$23</f>
        <v>2.1658284124862343E-2</v>
      </c>
      <c r="AB60" s="58">
        <f>AB19/[1]NatAcc!AB$23</f>
        <v>1.9856435081694448E-2</v>
      </c>
    </row>
    <row r="61" spans="1:28" ht="13.5" x14ac:dyDescent="0.25">
      <c r="A61" s="43" t="s">
        <v>35</v>
      </c>
      <c r="C61" s="58">
        <f>C20/[1]NatAcc!C$23</f>
        <v>3.736681374352172E-3</v>
      </c>
      <c r="D61" s="58">
        <f>D20/[1]NatAcc!D$23</f>
        <v>6.6312976462567915E-3</v>
      </c>
      <c r="E61" s="58">
        <f>E20/[1]NatAcc!E$23</f>
        <v>1.3884769758939529E-3</v>
      </c>
      <c r="F61" s="58">
        <f>F20/[1]NatAcc!F$23</f>
        <v>1.8713580862029177E-3</v>
      </c>
      <c r="G61" s="58">
        <f>G20/[1]NatAcc!G$23</f>
        <v>6.9607470031373775E-4</v>
      </c>
      <c r="H61" s="58">
        <f>H20/[1]NatAcc!H$23</f>
        <v>2.1148447703734079E-4</v>
      </c>
      <c r="I61" s="58">
        <f>I20/[1]NatAcc!I$23</f>
        <v>1.8210773504256129E-6</v>
      </c>
      <c r="J61" s="58">
        <f>J20/[1]NatAcc!J$23</f>
        <v>7.3848569386835328E-4</v>
      </c>
      <c r="K61" s="58">
        <f>K20/[1]NatAcc!K$23</f>
        <v>-1.734824144550991E-3</v>
      </c>
      <c r="L61" s="58">
        <f>L20/[1]NatAcc!L$23</f>
        <v>0</v>
      </c>
      <c r="M61" s="58">
        <f>M20/[1]NatAcc!M$23</f>
        <v>-1.8462563902410786E-2</v>
      </c>
      <c r="N61" s="59">
        <f>N20/[1]NatAcc!N$23</f>
        <v>-1.7854109127482292E-2</v>
      </c>
      <c r="O61" s="59">
        <f>O20/[1]NatAcc!O$23</f>
        <v>6.9232383505727826E-3</v>
      </c>
      <c r="P61" s="59">
        <f>P20/[1]NatAcc!P$23</f>
        <v>-9.677156751353411E-3</v>
      </c>
      <c r="Q61" s="59">
        <f>Q20/[1]NatAcc!Q$23</f>
        <v>-7.9581951577219999E-3</v>
      </c>
      <c r="R61" s="59">
        <f>R20/[1]NatAcc!R$23</f>
        <v>-1.7606913250237183E-2</v>
      </c>
      <c r="S61" s="59">
        <f>S20/[1]NatAcc!S$23</f>
        <v>-6.5650305880786408E-3</v>
      </c>
      <c r="T61" s="59">
        <f>T20/[1]NatAcc!T$23</f>
        <v>-1.0597714869490873E-2</v>
      </c>
      <c r="U61" s="59">
        <f>U20/[1]NatAcc!U$23</f>
        <v>7.2607285572194912E-3</v>
      </c>
      <c r="V61" s="59">
        <f>V20/[1]NatAcc!V$23</f>
        <v>2.2463908487283392E-2</v>
      </c>
      <c r="W61" s="60">
        <f>W20/[1]NatAcc!W$23</f>
        <v>4.5809323018037654E-2</v>
      </c>
      <c r="X61" s="61">
        <f>X20/[1]NatAcc!X$23</f>
        <v>5.1257498699337822E-2</v>
      </c>
      <c r="Y61" s="62">
        <f>Y20/[1]NatAcc!Y$23</f>
        <v>5.6919852533932551E-2</v>
      </c>
      <c r="Z61" s="58">
        <f>Z20/[1]NatAcc!Z$23</f>
        <v>6.1745492799430993E-2</v>
      </c>
      <c r="AA61" s="58">
        <f>AA20/[1]NatAcc!AA$23</f>
        <v>7.3336185649817101E-2</v>
      </c>
      <c r="AB61" s="58">
        <f>AB20/[1]NatAcc!AB$23</f>
        <v>8.5669171446846645E-2</v>
      </c>
    </row>
    <row r="62" spans="1:28" ht="13.5" x14ac:dyDescent="0.25">
      <c r="A62" s="43" t="s">
        <v>11</v>
      </c>
      <c r="C62" s="58">
        <f>C21/[1]NatAcc!C$23</f>
        <v>-3.7642570957359704E-3</v>
      </c>
      <c r="D62" s="58">
        <f>D21/[1]NatAcc!D$23</f>
        <v>-1.3496462939512528E-3</v>
      </c>
      <c r="E62" s="58">
        <f>E21/[1]NatAcc!E$23</f>
        <v>3.0272214133647026E-2</v>
      </c>
      <c r="F62" s="58">
        <f>F21/[1]NatAcc!F$23</f>
        <v>9.5257035300465257E-3</v>
      </c>
      <c r="G62" s="58">
        <f>G21/[1]NatAcc!G$23</f>
        <v>2.7816211828993543E-3</v>
      </c>
      <c r="H62" s="58">
        <f>H21/[1]NatAcc!H$23</f>
        <v>4.2963987055795114E-3</v>
      </c>
      <c r="I62" s="58">
        <f>I21/[1]NatAcc!I$23</f>
        <v>1.0339126159596597E-2</v>
      </c>
      <c r="J62" s="58">
        <f>J21/[1]NatAcc!J$23</f>
        <v>1.206862310330022E-2</v>
      </c>
      <c r="K62" s="58">
        <f>K21/[1]NatAcc!K$23</f>
        <v>5.3806022135151708E-3</v>
      </c>
      <c r="L62" s="58">
        <f>L21/[1]NatAcc!L$23</f>
        <v>1.505201438057504E-3</v>
      </c>
      <c r="M62" s="58">
        <f>M21/[1]NatAcc!M$23</f>
        <v>7.2111762943253112E-4</v>
      </c>
      <c r="N62" s="59">
        <f>N21/[1]NatAcc!N$23</f>
        <v>-3.2674550391100289E-3</v>
      </c>
      <c r="O62" s="59">
        <f>O21/[1]NatAcc!O$23</f>
        <v>-6.6596193148939194E-3</v>
      </c>
      <c r="P62" s="59">
        <f>P21/[1]NatAcc!P$23</f>
        <v>-9.0405536197582965E-3</v>
      </c>
      <c r="Q62" s="59">
        <f>Q21/[1]NatAcc!Q$23</f>
        <v>-7.1020703060991255E-3</v>
      </c>
      <c r="R62" s="59">
        <f>R21/[1]NatAcc!R$23</f>
        <v>1.6843063693581946E-3</v>
      </c>
      <c r="S62" s="59">
        <f>S21/[1]NatAcc!S$23</f>
        <v>1.5734715065886305E-3</v>
      </c>
      <c r="T62" s="59">
        <f>T21/[1]NatAcc!T$23</f>
        <v>-2.9616834197767703E-3</v>
      </c>
      <c r="U62" s="59">
        <f>U21/[1]NatAcc!U$23</f>
        <v>-7.149245414086838E-3</v>
      </c>
      <c r="V62" s="59">
        <f>V21/[1]NatAcc!V$23</f>
        <v>-2.9207262150609828E-2</v>
      </c>
      <c r="W62" s="60">
        <f>W21/[1]NatAcc!W$23</f>
        <v>-4.4023114505659877E-2</v>
      </c>
      <c r="X62" s="61">
        <f>X21/[1]NatAcc!X$23</f>
        <v>-3.1929757258238774E-2</v>
      </c>
      <c r="Y62" s="62">
        <f>Y21/[1]NatAcc!Y$23</f>
        <v>-3.1521538566678692E-2</v>
      </c>
      <c r="Z62" s="58">
        <f>Z21/[1]NatAcc!Z$23</f>
        <v>-3.1146133807104574E-2</v>
      </c>
      <c r="AA62" s="58">
        <f>AA21/[1]NatAcc!AA$23</f>
        <v>-3.0662521035344746E-2</v>
      </c>
      <c r="AB62" s="58">
        <f>AB21/[1]NatAcc!AB$23</f>
        <v>-3.0084368048468618E-2</v>
      </c>
    </row>
    <row r="63" spans="1:28" ht="13.5" x14ac:dyDescent="0.25">
      <c r="A63" s="35" t="s">
        <v>36</v>
      </c>
      <c r="C63" s="58">
        <f>C22/[1]NatAcc!C$23</f>
        <v>5.4016021823164131E-2</v>
      </c>
      <c r="D63" s="58">
        <f>D22/[1]NatAcc!D$23</f>
        <v>6.0827821508122271E-2</v>
      </c>
      <c r="E63" s="58">
        <f>E22/[1]NatAcc!E$23</f>
        <v>5.2157050443278494E-2</v>
      </c>
      <c r="F63" s="58">
        <f>F22/[1]NatAcc!F$23</f>
        <v>5.4471243447789426E-2</v>
      </c>
      <c r="G63" s="58">
        <f>G22/[1]NatAcc!G$23</f>
        <v>6.4830796798050164E-2</v>
      </c>
      <c r="H63" s="58">
        <f>H22/[1]NatAcc!H$23</f>
        <v>6.464224710616534E-2</v>
      </c>
      <c r="I63" s="58">
        <f>I22/[1]NatAcc!I$23</f>
        <v>6.9250956577647294E-2</v>
      </c>
      <c r="J63" s="58">
        <f>J22/[1]NatAcc!J$23</f>
        <v>6.8885368370087283E-2</v>
      </c>
      <c r="K63" s="58">
        <f>K22/[1]NatAcc!K$23</f>
        <v>8.82158639122059E-2</v>
      </c>
      <c r="L63" s="58">
        <f>L22/[1]NatAcc!L$23</f>
        <v>8.6685572390704013E-2</v>
      </c>
      <c r="M63" s="58">
        <f>M22/[1]NatAcc!M$23</f>
        <v>9.2248480238415267E-2</v>
      </c>
      <c r="N63" s="59">
        <f>N22/[1]NatAcc!N$23</f>
        <v>0.10555639403078806</v>
      </c>
      <c r="O63" s="59">
        <f>O22/[1]NatAcc!O$23</f>
        <v>8.6086159979731125E-2</v>
      </c>
      <c r="P63" s="59">
        <f>P22/[1]NatAcc!P$23</f>
        <v>0.10424586274255931</v>
      </c>
      <c r="Q63" s="59">
        <f>Q22/[1]NatAcc!Q$23</f>
        <v>0.1003274457642306</v>
      </c>
      <c r="R63" s="59">
        <f>R22/[1]NatAcc!R$23</f>
        <v>0.11916996277883332</v>
      </c>
      <c r="S63" s="59">
        <f>S22/[1]NatAcc!S$23</f>
        <v>0.12440395882046242</v>
      </c>
      <c r="T63" s="59">
        <f>T22/[1]NatAcc!T$23</f>
        <v>0.14858385224144016</v>
      </c>
      <c r="U63" s="59">
        <f>U22/[1]NatAcc!U$23</f>
        <v>0.15440602416543647</v>
      </c>
      <c r="V63" s="59">
        <f>V22/[1]NatAcc!V$23</f>
        <v>0.15582023515180293</v>
      </c>
      <c r="W63" s="60">
        <f>W22/[1]NatAcc!W$23</f>
        <v>0.18609531344258756</v>
      </c>
      <c r="X63" s="61">
        <f>X22/[1]NatAcc!X$23</f>
        <v>0.19752246740054635</v>
      </c>
      <c r="Y63" s="62">
        <f>Y22/[1]NatAcc!Y$23</f>
        <v>0.20758744674509902</v>
      </c>
      <c r="Z63" s="58">
        <f>Z22/[1]NatAcc!Z$23</f>
        <v>0.21876977673840278</v>
      </c>
      <c r="AA63" s="58">
        <f>AA22/[1]NatAcc!AA$23</f>
        <v>0.23237090951120323</v>
      </c>
      <c r="AB63" s="58">
        <f>AB22/[1]NatAcc!AB$23</f>
        <v>0.24890915925847054</v>
      </c>
    </row>
    <row r="64" spans="1:28" ht="13.5" x14ac:dyDescent="0.25">
      <c r="A64" s="43" t="s">
        <v>37</v>
      </c>
      <c r="C64" s="58">
        <f>C23/[1]NatAcc!C$23</f>
        <v>4.7970836436059351E-2</v>
      </c>
      <c r="D64" s="58">
        <f>D23/[1]NatAcc!D$23</f>
        <v>5.5885616888269742E-2</v>
      </c>
      <c r="E64" s="58">
        <f>E23/[1]NatAcc!E$23</f>
        <v>4.4199598114526832E-2</v>
      </c>
      <c r="F64" s="58">
        <f>F23/[1]NatAcc!F$23</f>
        <v>4.582561940092679E-2</v>
      </c>
      <c r="G64" s="58">
        <f>G23/[1]NatAcc!G$23</f>
        <v>5.4468634345574585E-2</v>
      </c>
      <c r="H64" s="58">
        <f>H23/[1]NatAcc!H$23</f>
        <v>5.479008863710403E-2</v>
      </c>
      <c r="I64" s="58">
        <f>I23/[1]NatAcc!I$23</f>
        <v>5.5951828659968769E-2</v>
      </c>
      <c r="J64" s="58">
        <f>J23/[1]NatAcc!J$23</f>
        <v>5.5258864666867649E-2</v>
      </c>
      <c r="K64" s="58">
        <f>K23/[1]NatAcc!K$23</f>
        <v>6.8825035490042319E-2</v>
      </c>
      <c r="L64" s="58">
        <f>L23/[1]NatAcc!L$23</f>
        <v>6.9822212122184354E-2</v>
      </c>
      <c r="M64" s="58">
        <f>M23/[1]NatAcc!M$23</f>
        <v>6.7407086780804149E-2</v>
      </c>
      <c r="N64" s="59">
        <f>N23/[1]NatAcc!N$23</f>
        <v>7.711572630288413E-2</v>
      </c>
      <c r="O64" s="59">
        <f>O23/[1]NatAcc!O$23</f>
        <v>6.7665178448296698E-2</v>
      </c>
      <c r="P64" s="59">
        <f>P23/[1]NatAcc!P$23</f>
        <v>8.1059803761712526E-2</v>
      </c>
      <c r="Q64" s="59">
        <f>Q23/[1]NatAcc!Q$23</f>
        <v>7.8009504172415825E-2</v>
      </c>
      <c r="R64" s="59">
        <f>R23/[1]NatAcc!R$23</f>
        <v>7.2033578626809633E-2</v>
      </c>
      <c r="S64" s="59">
        <f>S23/[1]NatAcc!S$23</f>
        <v>7.3299885620582289E-2</v>
      </c>
      <c r="T64" s="59">
        <f>T23/[1]NatAcc!T$23</f>
        <v>8.7589731539850557E-2</v>
      </c>
      <c r="U64" s="59">
        <f>U23/[1]NatAcc!U$23</f>
        <v>8.4462017225215028E-2</v>
      </c>
      <c r="V64" s="59">
        <f>V23/[1]NatAcc!V$23</f>
        <v>7.8843898637273549E-2</v>
      </c>
      <c r="W64" s="60">
        <f>W23/[1]NatAcc!W$23</f>
        <v>8.8141614173559757E-2</v>
      </c>
      <c r="X64" s="61">
        <f>X23/[1]NatAcc!X$23</f>
        <v>9.2483598648516172E-2</v>
      </c>
      <c r="Y64" s="62">
        <f>Y23/[1]NatAcc!Y$23</f>
        <v>9.6975804051686598E-2</v>
      </c>
      <c r="Z64" s="58">
        <f>Z23/[1]NatAcc!Z$23</f>
        <v>0.10183900829259185</v>
      </c>
      <c r="AA64" s="58">
        <f>AA23/[1]NatAcc!AA$23</f>
        <v>0.10714756510078216</v>
      </c>
      <c r="AB64" s="58">
        <f>AB23/[1]NatAcc!AB$23</f>
        <v>0.11294415875590363</v>
      </c>
    </row>
    <row r="65" spans="1:28" ht="13.5" x14ac:dyDescent="0.25">
      <c r="A65" s="73" t="s">
        <v>38</v>
      </c>
      <c r="C65" s="58">
        <f>C24/[1]NatAcc!C$23</f>
        <v>3.5473858708318282E-3</v>
      </c>
      <c r="D65" s="58">
        <f>D24/[1]NatAcc!D$23</f>
        <v>3.4364730494803588E-3</v>
      </c>
      <c r="E65" s="58">
        <f>E24/[1]NatAcc!E$23</f>
        <v>3.5940859833700329E-3</v>
      </c>
      <c r="F65" s="58">
        <f>F24/[1]NatAcc!F$23</f>
        <v>5.2376367111236794E-3</v>
      </c>
      <c r="G65" s="58">
        <f>G24/[1]NatAcc!G$23</f>
        <v>6.4442784232504246E-3</v>
      </c>
      <c r="H65" s="58">
        <f>H24/[1]NatAcc!H$23</f>
        <v>7.986195699052883E-3</v>
      </c>
      <c r="I65" s="58">
        <f>I24/[1]NatAcc!I$23</f>
        <v>9.687223916222551E-3</v>
      </c>
      <c r="J65" s="58">
        <f>J24/[1]NatAcc!J$23</f>
        <v>9.5054319328632848E-3</v>
      </c>
      <c r="K65" s="58">
        <f>K24/[1]NatAcc!K$23</f>
        <v>9.3984977547043602E-3</v>
      </c>
      <c r="L65" s="58">
        <f>L24/[1]NatAcc!L$23</f>
        <v>1.11723541947826E-2</v>
      </c>
      <c r="M65" s="58">
        <f>M24/[1]NatAcc!M$23</f>
        <v>1.6284259621255379E-2</v>
      </c>
      <c r="N65" s="59">
        <f>N24/[1]NatAcc!N$23</f>
        <v>1.6373838240632019E-2</v>
      </c>
      <c r="O65" s="59">
        <f>O24/[1]NatAcc!O$23</f>
        <v>6.3557948481169123E-3</v>
      </c>
      <c r="P65" s="59">
        <f>P24/[1]NatAcc!P$23</f>
        <v>7.0772483360053966E-3</v>
      </c>
      <c r="Q65" s="59">
        <f>Q24/[1]NatAcc!Q$23</f>
        <v>1.179897211657267E-2</v>
      </c>
      <c r="R65" s="59">
        <f>R24/[1]NatAcc!R$23</f>
        <v>3.0904223127497618E-2</v>
      </c>
      <c r="S65" s="59">
        <f>S24/[1]NatAcc!S$23</f>
        <v>3.3414170318577782E-2</v>
      </c>
      <c r="T65" s="59">
        <f>T24/[1]NatAcc!T$23</f>
        <v>3.6972756627764787E-2</v>
      </c>
      <c r="U65" s="59">
        <f>U24/[1]NatAcc!U$23</f>
        <v>3.9600455361989174E-2</v>
      </c>
      <c r="V65" s="59">
        <f>V24/[1]NatAcc!V$23</f>
        <v>5.4077009295195662E-2</v>
      </c>
      <c r="W65" s="60">
        <f>W24/[1]NatAcc!W$23</f>
        <v>8.1293871742835255E-2</v>
      </c>
      <c r="X65" s="61">
        <f>X24/[1]NatAcc!X$23</f>
        <v>8.4000013221199793E-2</v>
      </c>
      <c r="Y65" s="62">
        <f>Y24/[1]NatAcc!Y$23</f>
        <v>8.6000012371893281E-2</v>
      </c>
      <c r="Z65" s="58">
        <f>Z24/[1]NatAcc!Z$23</f>
        <v>8.799998140500756E-2</v>
      </c>
      <c r="AA65" s="58">
        <f>AA24/[1]NatAcc!AA$23</f>
        <v>9.0000007968926557E-2</v>
      </c>
      <c r="AB65" s="58">
        <f>AB24/[1]NatAcc!AB$23</f>
        <v>9.1999997157274874E-2</v>
      </c>
    </row>
    <row r="66" spans="1:28" ht="13.5" x14ac:dyDescent="0.25">
      <c r="A66" s="76" t="s">
        <v>39</v>
      </c>
      <c r="B66" s="27"/>
      <c r="C66" s="77">
        <f>C25/[1]NatAcc!C$23</f>
        <v>2.4977995162729504E-3</v>
      </c>
      <c r="D66" s="77">
        <f>D25/[1]NatAcc!D$23</f>
        <v>1.5057315703721676E-3</v>
      </c>
      <c r="E66" s="77">
        <f>E25/[1]NatAcc!E$23</f>
        <v>4.36336634538163E-3</v>
      </c>
      <c r="F66" s="77">
        <f>F25/[1]NatAcc!F$23</f>
        <v>3.4079873357389595E-3</v>
      </c>
      <c r="G66" s="77">
        <f>G25/[1]NatAcc!G$23</f>
        <v>3.9178840292251604E-3</v>
      </c>
      <c r="H66" s="77">
        <f>H25/[1]NatAcc!H$23</f>
        <v>1.8659627700084278E-3</v>
      </c>
      <c r="I66" s="77">
        <f>I25/[1]NatAcc!I$23</f>
        <v>3.6119040014559807E-3</v>
      </c>
      <c r="J66" s="77">
        <f>J25/[1]NatAcc!J$23</f>
        <v>4.1210717703563521E-3</v>
      </c>
      <c r="K66" s="77">
        <f>K25/[1]NatAcc!K$23</f>
        <v>9.992330667459217E-3</v>
      </c>
      <c r="L66" s="77">
        <f>L25/[1]NatAcc!L$23</f>
        <v>5.6910060737370583E-3</v>
      </c>
      <c r="M66" s="77">
        <f>M25/[1]NatAcc!M$23</f>
        <v>8.5571338363557448E-3</v>
      </c>
      <c r="N66" s="77">
        <f>N25/[1]NatAcc!N$23</f>
        <v>1.2066829487271918E-2</v>
      </c>
      <c r="O66" s="77">
        <f>O25/[1]NatAcc!O$23</f>
        <v>1.2065186683317505E-2</v>
      </c>
      <c r="P66" s="77">
        <f>P25/[1]NatAcc!P$23</f>
        <v>1.6108810644841386E-2</v>
      </c>
      <c r="Q66" s="77">
        <f>Q25/[1]NatAcc!Q$23</f>
        <v>1.0518969475242107E-2</v>
      </c>
      <c r="R66" s="77">
        <f>R25/[1]NatAcc!R$23</f>
        <v>1.6232161024526067E-2</v>
      </c>
      <c r="S66" s="77">
        <f>S25/[1]NatAcc!S$23</f>
        <v>1.7689902881302347E-2</v>
      </c>
      <c r="T66" s="77">
        <f>T25/[1]NatAcc!T$23</f>
        <v>2.4021364073824835E-2</v>
      </c>
      <c r="U66" s="77">
        <f>U25/[1]NatAcc!U$23</f>
        <v>3.0343551578232264E-2</v>
      </c>
      <c r="V66" s="77">
        <f>V25/[1]NatAcc!V$23</f>
        <v>2.2899327219333718E-2</v>
      </c>
      <c r="W66" s="78">
        <f>W25/[1]NatAcc!W$23</f>
        <v>1.6659827526192543E-2</v>
      </c>
      <c r="X66" s="79">
        <f>X25/[1]NatAcc!X$23</f>
        <v>2.1038855530830371E-2</v>
      </c>
      <c r="Y66" s="80">
        <f>Y25/[1]NatAcc!Y$23</f>
        <v>2.4611630321519133E-2</v>
      </c>
      <c r="Z66" s="77">
        <f>Z25/[1]NatAcc!Z$23</f>
        <v>2.8930787040803367E-2</v>
      </c>
      <c r="AA66" s="77">
        <f>AA25/[1]NatAcc!AA$23</f>
        <v>3.5223336441494515E-2</v>
      </c>
      <c r="AB66" s="77">
        <f>AB25/[1]NatAcc!AB$23</f>
        <v>4.3965003345292034E-2</v>
      </c>
    </row>
    <row r="67" spans="1:28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x14ac:dyDescent="0.2">
      <c r="S68" s="98"/>
      <c r="T68" s="98"/>
      <c r="U68" s="98"/>
      <c r="V68" s="98"/>
      <c r="W68" s="98"/>
      <c r="X68" s="98"/>
      <c r="Y68" s="98"/>
      <c r="Z68" s="98"/>
      <c r="AA68" s="98"/>
      <c r="AB68" s="98"/>
    </row>
    <row r="69" spans="1:28" x14ac:dyDescent="0.2"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MonSer</vt:lpstr>
      <vt:lpstr>NatBank</vt:lpstr>
      <vt:lpstr>MonSer!Print_Area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2018-02-13T11:10:03Z</dcterms:created>
  <dcterms:modified xsi:type="dcterms:W3CDTF">2018-02-13T11:25:47Z</dcterms:modified>
</cp:coreProperties>
</file>